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omas.Schmitt\Documents\_SKRIPTEN\FINM  Finanzmanagement\"/>
    </mc:Choice>
  </mc:AlternateContent>
  <bookViews>
    <workbookView xWindow="0" yWindow="0" windowWidth="23040" windowHeight="8550"/>
  </bookViews>
  <sheets>
    <sheet name="Leverage" sheetId="3" r:id="rId1"/>
    <sheet name="Diagramm" sheetId="2" r:id="rId2"/>
    <sheet name="Zinsfunktion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3" l="1"/>
  <c r="B11" i="3" s="1"/>
  <c r="B4" i="3"/>
  <c r="D4" i="3" s="1"/>
  <c r="D2" i="3" s="1"/>
  <c r="B9" i="3" s="1"/>
  <c r="B10" i="3" l="1"/>
  <c r="G3" i="3" s="1"/>
  <c r="E3" i="1"/>
  <c r="B3" i="1"/>
  <c r="C3" i="1" s="1"/>
  <c r="A4" i="1"/>
  <c r="E4" i="1" s="1"/>
  <c r="G4" i="3" l="1"/>
  <c r="A5" i="1"/>
  <c r="B4" i="1"/>
  <c r="F4" i="1" s="1"/>
  <c r="F3" i="1"/>
  <c r="H3" i="1" s="1"/>
  <c r="I3" i="1" s="1"/>
  <c r="K3" i="1" s="1"/>
  <c r="C4" i="1"/>
  <c r="H4" i="1" s="1"/>
  <c r="I4" i="1" s="1"/>
  <c r="A6" i="1" l="1"/>
  <c r="B5" i="1"/>
  <c r="E5" i="1"/>
  <c r="J4" i="1"/>
  <c r="K4" i="1"/>
  <c r="J3" i="1"/>
  <c r="F5" i="1" l="1"/>
  <c r="C5" i="1"/>
  <c r="A7" i="1"/>
  <c r="E6" i="1"/>
  <c r="B6" i="1"/>
  <c r="A8" i="1" l="1"/>
  <c r="B7" i="1"/>
  <c r="E7" i="1"/>
  <c r="H5" i="1"/>
  <c r="F6" i="1"/>
  <c r="C6" i="1"/>
  <c r="A9" i="1" l="1"/>
  <c r="E8" i="1"/>
  <c r="B8" i="1"/>
  <c r="I5" i="1"/>
  <c r="K5" i="1" s="1"/>
  <c r="H6" i="1"/>
  <c r="F7" i="1"/>
  <c r="C7" i="1"/>
  <c r="H7" i="1" s="1"/>
  <c r="I7" i="1" l="1"/>
  <c r="K7" i="1" s="1"/>
  <c r="F8" i="1"/>
  <c r="C8" i="1"/>
  <c r="H8" i="1" s="1"/>
  <c r="I6" i="1"/>
  <c r="K6" i="1" s="1"/>
  <c r="J5" i="1"/>
  <c r="A10" i="1"/>
  <c r="B9" i="1"/>
  <c r="E9" i="1"/>
  <c r="A11" i="1" l="1"/>
  <c r="E10" i="1"/>
  <c r="B10" i="1"/>
  <c r="I8" i="1"/>
  <c r="K8" i="1" s="1"/>
  <c r="J6" i="1"/>
  <c r="J7" i="1"/>
  <c r="F9" i="1"/>
  <c r="C9" i="1"/>
  <c r="H9" i="1" s="1"/>
  <c r="J8" i="1" l="1"/>
  <c r="I9" i="1"/>
  <c r="K9" i="1" s="1"/>
  <c r="F10" i="1"/>
  <c r="C10" i="1"/>
  <c r="H10" i="1" s="1"/>
  <c r="A12" i="1"/>
  <c r="E11" i="1"/>
  <c r="B11" i="1"/>
  <c r="A13" i="1" l="1"/>
  <c r="E12" i="1"/>
  <c r="B12" i="1"/>
  <c r="I10" i="1"/>
  <c r="K10" i="1" s="1"/>
  <c r="F11" i="1"/>
  <c r="C11" i="1"/>
  <c r="H11" i="1" s="1"/>
  <c r="J9" i="1"/>
  <c r="I11" i="1" l="1"/>
  <c r="K11" i="1" s="1"/>
  <c r="F12" i="1"/>
  <c r="C12" i="1"/>
  <c r="H12" i="1" s="1"/>
  <c r="J10" i="1"/>
  <c r="A14" i="1"/>
  <c r="B13" i="1"/>
  <c r="E13" i="1"/>
  <c r="J11" i="1" l="1"/>
  <c r="I12" i="1"/>
  <c r="K12" i="1" s="1"/>
  <c r="F13" i="1"/>
  <c r="C13" i="1"/>
  <c r="H13" i="1" s="1"/>
  <c r="A15" i="1"/>
  <c r="E14" i="1"/>
  <c r="B14" i="1"/>
  <c r="I13" i="1" l="1"/>
  <c r="K13" i="1" s="1"/>
  <c r="F14" i="1"/>
  <c r="C14" i="1"/>
  <c r="H14" i="1" s="1"/>
  <c r="J12" i="1"/>
  <c r="A16" i="1"/>
  <c r="B15" i="1"/>
  <c r="E15" i="1"/>
  <c r="J13" i="1" l="1"/>
  <c r="A17" i="1"/>
  <c r="E16" i="1"/>
  <c r="B16" i="1"/>
  <c r="I14" i="1"/>
  <c r="K14" i="1" s="1"/>
  <c r="F15" i="1"/>
  <c r="C15" i="1"/>
  <c r="H15" i="1" s="1"/>
  <c r="I15" i="1" l="1"/>
  <c r="K15" i="1" s="1"/>
  <c r="F16" i="1"/>
  <c r="C16" i="1"/>
  <c r="H16" i="1" s="1"/>
  <c r="J14" i="1"/>
  <c r="A18" i="1"/>
  <c r="B17" i="1"/>
  <c r="E17" i="1"/>
  <c r="J15" i="1" l="1"/>
  <c r="I16" i="1"/>
  <c r="K16" i="1" s="1"/>
  <c r="F17" i="1"/>
  <c r="C17" i="1"/>
  <c r="H17" i="1" s="1"/>
  <c r="A19" i="1"/>
  <c r="E18" i="1"/>
  <c r="B18" i="1"/>
  <c r="J16" i="1" l="1"/>
  <c r="I17" i="1"/>
  <c r="K17" i="1" s="1"/>
  <c r="F18" i="1"/>
  <c r="C18" i="1"/>
  <c r="H18" i="1" s="1"/>
  <c r="A20" i="1"/>
  <c r="E19" i="1"/>
  <c r="B19" i="1"/>
  <c r="J17" i="1" l="1"/>
  <c r="I18" i="1"/>
  <c r="K18" i="1" s="1"/>
  <c r="J18" i="1"/>
  <c r="F19" i="1"/>
  <c r="C19" i="1"/>
  <c r="H19" i="1" s="1"/>
  <c r="A21" i="1"/>
  <c r="E20" i="1"/>
  <c r="B20" i="1"/>
  <c r="I19" i="1" l="1"/>
  <c r="K19" i="1" s="1"/>
  <c r="C20" i="1"/>
  <c r="F20" i="1"/>
  <c r="E21" i="1"/>
  <c r="B21" i="1"/>
  <c r="J19" i="1" l="1"/>
  <c r="H20" i="1"/>
  <c r="F21" i="1"/>
  <c r="C21" i="1"/>
  <c r="H21" i="1" s="1"/>
  <c r="I21" i="1" l="1"/>
  <c r="K21" i="1" s="1"/>
  <c r="J21" i="1"/>
  <c r="I20" i="1"/>
  <c r="K20" i="1" s="1"/>
  <c r="J20" i="1" l="1"/>
</calcChain>
</file>

<file path=xl/sharedStrings.xml><?xml version="1.0" encoding="utf-8"?>
<sst xmlns="http://schemas.openxmlformats.org/spreadsheetml/2006/main" count="24" uniqueCount="23">
  <si>
    <t>FFG</t>
  </si>
  <si>
    <t>EFG</t>
  </si>
  <si>
    <t>Eigen</t>
  </si>
  <si>
    <t>Fremd</t>
  </si>
  <si>
    <t>RG+Zinsen</t>
  </si>
  <si>
    <t>Zinsen</t>
  </si>
  <si>
    <t>GesKa</t>
  </si>
  <si>
    <t>RG</t>
  </si>
  <si>
    <t>BILANZ</t>
  </si>
  <si>
    <t>ERFOLGSRECHNUNG</t>
  </si>
  <si>
    <t>UV</t>
  </si>
  <si>
    <t>AV</t>
  </si>
  <si>
    <t>FK</t>
  </si>
  <si>
    <t>EK</t>
  </si>
  <si>
    <t>Aufwand</t>
  </si>
  <si>
    <t>Gewinn</t>
  </si>
  <si>
    <t>Ertrag</t>
  </si>
  <si>
    <t>Fremdkapitalzinssatz:</t>
  </si>
  <si>
    <t>Eigenkapitalrendite:</t>
  </si>
  <si>
    <t>Gesamtkapitalrendite:</t>
  </si>
  <si>
    <t>Eigenkapitalrendite</t>
  </si>
  <si>
    <t>Zinssatz Fremdkapital</t>
  </si>
  <si>
    <t>Gesamtkapitalrentabilität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</si>
</sst>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.0%"/>
    <numFmt numFmtId="165" formatCode="_ * #,##0_ ;_ * \-#,##0_ ;_ * &quot;-&quot;??_ ;_ @_ "/>
    <numFmt numFmtId="166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8" tint="-0.249977111117893"/>
      <name val="Arial"/>
      <family val="2"/>
    </font>
    <font>
      <b/>
      <sz val="11"/>
      <color theme="5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9" fontId="0" fillId="0" borderId="0" xfId="0" applyNumberFormat="1"/>
    <xf numFmtId="164" fontId="0" fillId="0" borderId="0" xfId="2" applyNumberFormat="1" applyFont="1"/>
    <xf numFmtId="0" fontId="0" fillId="0" borderId="0" xfId="0" applyAlignment="1">
      <alignment horizontal="right"/>
    </xf>
    <xf numFmtId="0" fontId="3" fillId="2" borderId="0" xfId="0" applyFont="1" applyFill="1"/>
    <xf numFmtId="165" fontId="0" fillId="0" borderId="0" xfId="1" applyNumberFormat="1" applyFont="1"/>
    <xf numFmtId="0" fontId="2" fillId="3" borderId="0" xfId="0" applyFont="1" applyFill="1" applyAlignment="1">
      <alignment horizontal="right"/>
    </xf>
    <xf numFmtId="9" fontId="0" fillId="3" borderId="0" xfId="0" applyNumberFormat="1" applyFill="1"/>
    <xf numFmtId="164" fontId="0" fillId="3" borderId="0" xfId="2" applyNumberFormat="1" applyFont="1" applyFill="1"/>
    <xf numFmtId="165" fontId="0" fillId="3" borderId="0" xfId="1" applyNumberFormat="1" applyFont="1" applyFill="1"/>
    <xf numFmtId="0" fontId="0" fillId="3" borderId="0" xfId="0" applyFill="1"/>
    <xf numFmtId="0" fontId="5" fillId="0" borderId="0" xfId="0" applyFont="1"/>
    <xf numFmtId="166" fontId="5" fillId="0" borderId="3" xfId="1" applyNumberFormat="1" applyFont="1" applyBorder="1"/>
    <xf numFmtId="0" fontId="5" fillId="0" borderId="4" xfId="0" applyFont="1" applyBorder="1"/>
    <xf numFmtId="166" fontId="5" fillId="0" borderId="0" xfId="1" applyNumberFormat="1" applyFont="1" applyAlignment="1">
      <alignment horizontal="right"/>
    </xf>
    <xf numFmtId="166" fontId="5" fillId="0" borderId="5" xfId="1" applyNumberFormat="1" applyFont="1" applyBorder="1"/>
    <xf numFmtId="0" fontId="5" fillId="0" borderId="6" xfId="0" applyFont="1" applyBorder="1"/>
    <xf numFmtId="166" fontId="6" fillId="0" borderId="0" xfId="1" applyNumberFormat="1" applyFont="1" applyAlignment="1">
      <alignment horizontal="right"/>
    </xf>
    <xf numFmtId="166" fontId="4" fillId="0" borderId="7" xfId="1" applyNumberFormat="1" applyFont="1" applyBorder="1"/>
    <xf numFmtId="166" fontId="4" fillId="0" borderId="2" xfId="1" applyNumberFormat="1" applyFont="1" applyBorder="1" applyAlignment="1">
      <alignment horizontal="right"/>
    </xf>
    <xf numFmtId="0" fontId="5" fillId="0" borderId="5" xfId="0" applyFont="1" applyBorder="1"/>
    <xf numFmtId="166" fontId="5" fillId="0" borderId="0" xfId="0" applyNumberFormat="1" applyFont="1"/>
    <xf numFmtId="166" fontId="5" fillId="0" borderId="0" xfId="1" applyNumberFormat="1" applyFont="1"/>
    <xf numFmtId="0" fontId="4" fillId="0" borderId="0" xfId="0" applyFont="1"/>
    <xf numFmtId="9" fontId="4" fillId="0" borderId="0" xfId="2" applyFont="1"/>
    <xf numFmtId="0" fontId="8" fillId="0" borderId="6" xfId="0" applyFont="1" applyBorder="1"/>
    <xf numFmtId="0" fontId="7" fillId="0" borderId="4" xfId="0" applyFont="1" applyBorder="1"/>
    <xf numFmtId="166" fontId="7" fillId="0" borderId="0" xfId="1" applyNumberFormat="1" applyFont="1" applyAlignment="1">
      <alignment horizontal="right"/>
    </xf>
    <xf numFmtId="0" fontId="7" fillId="0" borderId="0" xfId="0" applyFont="1"/>
    <xf numFmtId="9" fontId="7" fillId="0" borderId="0" xfId="0" applyNumberFormat="1" applyFont="1"/>
    <xf numFmtId="166" fontId="7" fillId="0" borderId="5" xfId="1" applyNumberFormat="1" applyFont="1" applyBorder="1"/>
    <xf numFmtId="0" fontId="8" fillId="0" borderId="0" xfId="0" applyFont="1"/>
    <xf numFmtId="9" fontId="8" fillId="0" borderId="0" xfId="2" applyFont="1"/>
    <xf numFmtId="166" fontId="8" fillId="0" borderId="5" xfId="1" applyNumberFormat="1" applyFont="1" applyBorder="1"/>
    <xf numFmtId="166" fontId="8" fillId="4" borderId="0" xfId="1" applyNumberFormat="1" applyFont="1" applyFill="1" applyAlignment="1">
      <alignment horizontal="right"/>
    </xf>
    <xf numFmtId="0" fontId="4" fillId="0" borderId="1" xfId="0" applyFont="1" applyBorder="1" applyAlignment="1">
      <alignment horizont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70451206387985E-2"/>
          <c:y val="2.4786457037630383E-2"/>
          <c:w val="0.89025365991794303"/>
          <c:h val="0.86621775582076899"/>
        </c:manualLayout>
      </c:layout>
      <c:lineChart>
        <c:grouping val="standard"/>
        <c:varyColors val="0"/>
        <c:ser>
          <c:idx val="1"/>
          <c:order val="0"/>
          <c:tx>
            <c:strRef>
              <c:f>Zinsfunktion!$K$2</c:f>
              <c:strCache>
                <c:ptCount val="1"/>
                <c:pt idx="0">
                  <c:v>Eigenkapitalrendite</c:v>
                </c:pt>
              </c:strCache>
            </c:strRef>
          </c:tx>
          <c:spPr>
            <a:ln w="508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Zinsfunktion!$A$3:$A$21</c:f>
              <c:numCache>
                <c:formatCode>0%</c:formatCode>
                <c:ptCount val="19"/>
                <c:pt idx="0">
                  <c:v>1</c:v>
                </c:pt>
                <c:pt idx="1">
                  <c:v>0.95</c:v>
                </c:pt>
                <c:pt idx="2">
                  <c:v>0.89999999999999991</c:v>
                </c:pt>
                <c:pt idx="3">
                  <c:v>0.84999999999999987</c:v>
                </c:pt>
                <c:pt idx="4">
                  <c:v>0.79999999999999982</c:v>
                </c:pt>
                <c:pt idx="5">
                  <c:v>0.74999999999999978</c:v>
                </c:pt>
                <c:pt idx="6">
                  <c:v>0.69999999999999973</c:v>
                </c:pt>
                <c:pt idx="7">
                  <c:v>0.64999999999999969</c:v>
                </c:pt>
                <c:pt idx="8">
                  <c:v>0.59999999999999964</c:v>
                </c:pt>
                <c:pt idx="9">
                  <c:v>0.5499999999999996</c:v>
                </c:pt>
                <c:pt idx="10">
                  <c:v>0.49999999999999961</c:v>
                </c:pt>
                <c:pt idx="11">
                  <c:v>0.44999999999999962</c:v>
                </c:pt>
                <c:pt idx="12">
                  <c:v>0.39999999999999963</c:v>
                </c:pt>
                <c:pt idx="13">
                  <c:v>0.34999999999999964</c:v>
                </c:pt>
                <c:pt idx="14">
                  <c:v>0.29999999999999966</c:v>
                </c:pt>
                <c:pt idx="15">
                  <c:v>0.24999999999999967</c:v>
                </c:pt>
                <c:pt idx="16">
                  <c:v>0.19999999999999968</c:v>
                </c:pt>
                <c:pt idx="17">
                  <c:v>0.14999999999999969</c:v>
                </c:pt>
                <c:pt idx="18">
                  <c:v>9.9999999999999686E-2</c:v>
                </c:pt>
              </c:numCache>
            </c:numRef>
          </c:cat>
          <c:val>
            <c:numRef>
              <c:f>Zinsfunktion!$K$3:$K$21</c:f>
              <c:numCache>
                <c:formatCode>0.0%</c:formatCode>
                <c:ptCount val="19"/>
                <c:pt idx="0">
                  <c:v>0.1</c:v>
                </c:pt>
                <c:pt idx="1">
                  <c:v>0.10356675065085269</c:v>
                </c:pt>
                <c:pt idx="2">
                  <c:v>0.10726338921891093</c:v>
                </c:pt>
                <c:pt idx="3">
                  <c:v>0.11108135963144125</c:v>
                </c:pt>
                <c:pt idx="4">
                  <c:v>0.11500664946219127</c:v>
                </c:pt>
                <c:pt idx="5">
                  <c:v>0.11901764210590071</c:v>
                </c:pt>
                <c:pt idx="6">
                  <c:v>0.12308201698475348</c:v>
                </c:pt>
                <c:pt idx="7">
                  <c:v>0.1271521822470803</c:v>
                </c:pt>
                <c:pt idx="8">
                  <c:v>0.13115838045457001</c:v>
                </c:pt>
                <c:pt idx="9">
                  <c:v>0.13499798234033061</c:v>
                </c:pt>
                <c:pt idx="10">
                  <c:v>0.1385182954042424</c:v>
                </c:pt>
                <c:pt idx="11">
                  <c:v>0.14148783744481078</c:v>
                </c:pt>
                <c:pt idx="12">
                  <c:v>0.14354597466570329</c:v>
                </c:pt>
                <c:pt idx="13">
                  <c:v>0.14410928003086057</c:v>
                </c:pt>
                <c:pt idx="14">
                  <c:v>0.14218410756391642</c:v>
                </c:pt>
                <c:pt idx="15">
                  <c:v>0.13595407026127229</c:v>
                </c:pt>
                <c:pt idx="16">
                  <c:v>0.12174848308394727</c:v>
                </c:pt>
                <c:pt idx="17">
                  <c:v>9.0947327505501205E-2</c:v>
                </c:pt>
                <c:pt idx="18">
                  <c:v>1.7600516382816046E-2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DA9-43E9-9739-8DD2700C1605}"/>
            </c:ext>
          </c:extLst>
        </c:ser>
        <c:ser>
          <c:idx val="0"/>
          <c:order val="1"/>
          <c:tx>
            <c:strRef>
              <c:f>Zinsfunktion!$C$2</c:f>
              <c:strCache>
                <c:ptCount val="1"/>
                <c:pt idx="0">
                  <c:v>Zinssatz Fremdkapital</c:v>
                </c:pt>
              </c:strCache>
            </c:strRef>
          </c:tx>
          <c:spPr>
            <a:ln w="50800" cap="rnd">
              <a:solidFill>
                <a:schemeClr val="accent1"/>
              </a:solidFill>
              <a:prstDash val="sysDash"/>
              <a:rou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val>
            <c:numRef>
              <c:f>Zinsfunktion!$C$3:$C$21</c:f>
              <c:numCache>
                <c:formatCode>0.0%</c:formatCode>
                <c:ptCount val="19"/>
                <c:pt idx="0">
                  <c:v>0.03</c:v>
                </c:pt>
                <c:pt idx="1">
                  <c:v>3.2231737633798954E-2</c:v>
                </c:pt>
                <c:pt idx="2">
                  <c:v>3.462949702980174E-2</c:v>
                </c:pt>
                <c:pt idx="3">
                  <c:v>3.720562875516633E-2</c:v>
                </c:pt>
                <c:pt idx="4">
                  <c:v>3.9973402151234905E-2</c:v>
                </c:pt>
                <c:pt idx="5">
                  <c:v>4.294707368229795E-2</c:v>
                </c:pt>
                <c:pt idx="6">
                  <c:v>4.6141960368908649E-2</c:v>
                </c:pt>
                <c:pt idx="7">
                  <c:v>4.9574518683993762E-2</c:v>
                </c:pt>
                <c:pt idx="8">
                  <c:v>5.3262429318145052E-2</c:v>
                </c:pt>
                <c:pt idx="9">
                  <c:v>5.722468825070709E-2</c:v>
                </c:pt>
                <c:pt idx="10">
                  <c:v>6.1481704595757636E-2</c:v>
                </c:pt>
                <c:pt idx="11">
                  <c:v>6.6055405726973049E-2</c:v>
                </c:pt>
                <c:pt idx="12">
                  <c:v>7.0969350222864533E-2</c:v>
                </c:pt>
                <c:pt idx="13">
                  <c:v>7.6248849214152037E-2</c:v>
                </c:pt>
                <c:pt idx="14">
                  <c:v>8.1921096758321557E-2</c:v>
                </c:pt>
                <c:pt idx="15">
                  <c:v>8.8015309912909262E-2</c:v>
                </c:pt>
                <c:pt idx="16">
                  <c:v>9.45628792290132E-2</c:v>
                </c:pt>
                <c:pt idx="17">
                  <c:v>0.10159753044020567</c:v>
                </c:pt>
                <c:pt idx="18">
                  <c:v>0.10915549817968707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A01-4ECB-BD51-4968F8BC7C9F}"/>
            </c:ext>
          </c:extLst>
        </c:ser>
        <c:ser>
          <c:idx val="2"/>
          <c:order val="2"/>
          <c:tx>
            <c:strRef>
              <c:f>Zinsfunktion!$J$2</c:f>
              <c:strCache>
                <c:ptCount val="1"/>
                <c:pt idx="0">
                  <c:v>Gesamtkapitalrentabilität</c:v>
                </c:pt>
              </c:strCache>
            </c:strRef>
          </c:tx>
          <c:spPr>
            <a:ln w="50800" cap="rnd">
              <a:solidFill>
                <a:srgbClr val="00B050"/>
              </a:solidFill>
              <a:prstDash val="lgDash"/>
              <a:rou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val>
            <c:numRef>
              <c:f>Zinsfunktion!$J$3:$J$21</c:f>
              <c:numCache>
                <c:formatCode>0.0%</c:formatCode>
                <c:ptCount val="19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  <c:pt idx="18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3-4EE4-83A5-CC0EE1F39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744488"/>
        <c:axId val="333741864"/>
      </c:lineChart>
      <c:catAx>
        <c:axId val="333744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600" b="1"/>
                  <a:t>Eigenfinanzierungsgrad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333741864"/>
        <c:crosses val="autoZero"/>
        <c:auto val="1"/>
        <c:lblAlgn val="ctr"/>
        <c:lblOffset val="100"/>
        <c:noMultiLvlLbl val="0"/>
      </c:catAx>
      <c:valAx>
        <c:axId val="333741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600" b="1"/>
                  <a:t>Rendite / Zinssatz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3337444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4121853620756422"/>
          <c:y val="0.6481963296529123"/>
          <c:w val="0.37355448517270917"/>
          <c:h val="0.2035457769282227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13174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tabSelected="1" zoomScale="385" zoomScaleNormal="385" workbookViewId="0">
      <selection activeCell="E4" sqref="E4"/>
    </sheetView>
  </sheetViews>
  <sheetFormatPr baseColWidth="10" defaultColWidth="11.5703125" defaultRowHeight="14.25" x14ac:dyDescent="0.2"/>
  <cols>
    <col min="1" max="1" width="8.7109375" style="11" customWidth="1"/>
    <col min="2" max="2" width="5.7109375" style="11" customWidth="1"/>
    <col min="3" max="3" width="8.7109375" style="11" customWidth="1"/>
    <col min="4" max="4" width="5.7109375" style="11" customWidth="1"/>
    <col min="5" max="5" width="4.7109375" style="11" customWidth="1"/>
    <col min="6" max="6" width="24.7109375" style="11" customWidth="1"/>
    <col min="7" max="7" width="6.7109375" style="11" customWidth="1"/>
    <col min="8" max="8" width="8.7109375" style="11" customWidth="1"/>
    <col min="9" max="16384" width="11.5703125" style="11"/>
  </cols>
  <sheetData>
    <row r="1" spans="1:7" ht="15.75" thickBot="1" x14ac:dyDescent="0.3">
      <c r="A1" s="35" t="s">
        <v>8</v>
      </c>
      <c r="B1" s="35"/>
      <c r="C1" s="35"/>
      <c r="D1" s="35"/>
    </row>
    <row r="2" spans="1:7" ht="15.75" thickTop="1" x14ac:dyDescent="0.25">
      <c r="A2" s="11" t="s">
        <v>10</v>
      </c>
      <c r="B2" s="12">
        <v>70</v>
      </c>
      <c r="C2" s="26" t="s">
        <v>12</v>
      </c>
      <c r="D2" s="27">
        <f>D4-D3</f>
        <v>0</v>
      </c>
      <c r="F2" s="28" t="s">
        <v>17</v>
      </c>
      <c r="G2" s="29">
        <v>0.05</v>
      </c>
    </row>
    <row r="3" spans="1:7" ht="15" x14ac:dyDescent="0.25">
      <c r="A3" s="11" t="s">
        <v>11</v>
      </c>
      <c r="B3" s="15">
        <v>30</v>
      </c>
      <c r="C3" s="25" t="s">
        <v>13</v>
      </c>
      <c r="D3" s="34">
        <v>100</v>
      </c>
      <c r="F3" s="31" t="s">
        <v>18</v>
      </c>
      <c r="G3" s="32">
        <f>B10/D3</f>
        <v>0.1</v>
      </c>
    </row>
    <row r="4" spans="1:7" ht="15.75" thickBot="1" x14ac:dyDescent="0.3">
      <c r="B4" s="18">
        <f>SUM(B2:B3)</f>
        <v>100</v>
      </c>
      <c r="C4" s="16"/>
      <c r="D4" s="19">
        <f>B4</f>
        <v>100</v>
      </c>
      <c r="F4" s="23" t="s">
        <v>19</v>
      </c>
      <c r="G4" s="24">
        <f>SUM(B9:B10)/D4</f>
        <v>0.1</v>
      </c>
    </row>
    <row r="5" spans="1:7" ht="6" customHeight="1" thickTop="1" x14ac:dyDescent="0.2">
      <c r="B5" s="20"/>
      <c r="C5" s="16"/>
      <c r="D5" s="21"/>
    </row>
    <row r="6" spans="1:7" ht="6" customHeight="1" x14ac:dyDescent="0.2">
      <c r="D6" s="22"/>
    </row>
    <row r="7" spans="1:7" ht="15.75" thickBot="1" x14ac:dyDescent="0.3">
      <c r="A7" s="35" t="s">
        <v>9</v>
      </c>
      <c r="B7" s="35"/>
      <c r="C7" s="35"/>
      <c r="D7" s="35"/>
    </row>
    <row r="8" spans="1:7" ht="15" thickTop="1" x14ac:dyDescent="0.2">
      <c r="A8" s="11" t="s">
        <v>14</v>
      </c>
      <c r="B8" s="12">
        <v>90</v>
      </c>
      <c r="C8" s="13" t="s">
        <v>16</v>
      </c>
      <c r="D8" s="14">
        <v>100</v>
      </c>
    </row>
    <row r="9" spans="1:7" ht="15" x14ac:dyDescent="0.25">
      <c r="A9" s="28" t="s">
        <v>5</v>
      </c>
      <c r="B9" s="30">
        <f>D2*G2</f>
        <v>0</v>
      </c>
      <c r="C9" s="16"/>
      <c r="D9" s="17"/>
    </row>
    <row r="10" spans="1:7" ht="15" x14ac:dyDescent="0.25">
      <c r="A10" s="31" t="s">
        <v>15</v>
      </c>
      <c r="B10" s="33">
        <f>B11-SUM(B8:B9)</f>
        <v>10</v>
      </c>
      <c r="C10" s="16"/>
      <c r="D10" s="17"/>
    </row>
    <row r="11" spans="1:7" ht="15.75" thickBot="1" x14ac:dyDescent="0.3">
      <c r="B11" s="18">
        <f>D11</f>
        <v>100</v>
      </c>
      <c r="C11" s="16"/>
      <c r="D11" s="19">
        <f>SUM(D8:D10)</f>
        <v>100</v>
      </c>
    </row>
    <row r="12" spans="1:7" ht="6" customHeight="1" thickTop="1" x14ac:dyDescent="0.2">
      <c r="B12" s="20"/>
      <c r="C12" s="16"/>
      <c r="D12" s="21"/>
    </row>
  </sheetData>
  <mergeCells count="2">
    <mergeCell ref="A1:D1"/>
    <mergeCell ref="A7:D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D2" sqref="D2"/>
    </sheetView>
  </sheetViews>
  <sheetFormatPr baseColWidth="10" defaultRowHeight="15" x14ac:dyDescent="0.25"/>
  <cols>
    <col min="1" max="3" width="8.85546875" customWidth="1"/>
    <col min="5" max="9" width="10.7109375" customWidth="1"/>
  </cols>
  <sheetData>
    <row r="1" spans="1:11" x14ac:dyDescent="0.25">
      <c r="C1" s="4">
        <v>0.03</v>
      </c>
      <c r="D1" s="4">
        <v>4.2</v>
      </c>
    </row>
    <row r="2" spans="1:11" x14ac:dyDescent="0.25">
      <c r="A2" s="3" t="s">
        <v>1</v>
      </c>
      <c r="B2" s="3" t="s">
        <v>0</v>
      </c>
      <c r="C2" s="3" t="s">
        <v>21</v>
      </c>
      <c r="D2" s="3" t="s">
        <v>6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7</v>
      </c>
      <c r="J2" s="6" t="s">
        <v>22</v>
      </c>
      <c r="K2" s="6" t="s">
        <v>20</v>
      </c>
    </row>
    <row r="3" spans="1:11" x14ac:dyDescent="0.25">
      <c r="A3" s="1">
        <v>1</v>
      </c>
      <c r="B3" s="1">
        <f>1-A3</f>
        <v>0</v>
      </c>
      <c r="C3" s="2">
        <f t="shared" ref="C3:C21" si="0">$C$1*$D$1^B3</f>
        <v>0.03</v>
      </c>
      <c r="D3" s="5">
        <v>100</v>
      </c>
      <c r="E3" s="5">
        <f>D3*A3</f>
        <v>100</v>
      </c>
      <c r="F3" s="5">
        <f>D3*B3</f>
        <v>0</v>
      </c>
      <c r="G3" s="5">
        <v>10</v>
      </c>
      <c r="H3" s="5">
        <f>F3*C3</f>
        <v>0</v>
      </c>
      <c r="I3" s="5">
        <f>G3-H3</f>
        <v>10</v>
      </c>
      <c r="J3" s="2">
        <f>SUM(H3:I3)/D3</f>
        <v>0.1</v>
      </c>
      <c r="K3" s="2">
        <f>I3/E3</f>
        <v>0.1</v>
      </c>
    </row>
    <row r="4" spans="1:11" x14ac:dyDescent="0.25">
      <c r="A4" s="1">
        <f>A3-5%</f>
        <v>0.95</v>
      </c>
      <c r="B4" s="1">
        <f t="shared" ref="B4:B20" si="1">1-A4</f>
        <v>5.0000000000000044E-2</v>
      </c>
      <c r="C4" s="2">
        <f t="shared" si="0"/>
        <v>3.2231737633798954E-2</v>
      </c>
      <c r="D4" s="5">
        <v>100</v>
      </c>
      <c r="E4" s="5">
        <f t="shared" ref="E4:E21" si="2">D4*A4</f>
        <v>95</v>
      </c>
      <c r="F4" s="5">
        <f t="shared" ref="F4:F21" si="3">D4*B4</f>
        <v>5.0000000000000044</v>
      </c>
      <c r="G4" s="5">
        <v>10</v>
      </c>
      <c r="H4" s="5">
        <f t="shared" ref="H4:H21" si="4">F4*C4</f>
        <v>0.16115868816899492</v>
      </c>
      <c r="I4" s="5">
        <f t="shared" ref="I4:I21" si="5">G4-H4</f>
        <v>9.8388413118310059</v>
      </c>
      <c r="J4" s="2">
        <f t="shared" ref="J4:J21" si="6">SUM(H4:I4)/D4</f>
        <v>0.1</v>
      </c>
      <c r="K4" s="2">
        <f t="shared" ref="K4:K21" si="7">I4/E4</f>
        <v>0.10356675065085269</v>
      </c>
    </row>
    <row r="5" spans="1:11" x14ac:dyDescent="0.25">
      <c r="A5" s="1">
        <f t="shared" ref="A5:A20" si="8">A4-5%</f>
        <v>0.89999999999999991</v>
      </c>
      <c r="B5" s="1">
        <f t="shared" si="1"/>
        <v>0.10000000000000009</v>
      </c>
      <c r="C5" s="2">
        <f t="shared" si="0"/>
        <v>3.462949702980174E-2</v>
      </c>
      <c r="D5" s="5">
        <v>100</v>
      </c>
      <c r="E5" s="5">
        <f t="shared" si="2"/>
        <v>89.999999999999986</v>
      </c>
      <c r="F5" s="5">
        <f t="shared" si="3"/>
        <v>10.000000000000009</v>
      </c>
      <c r="G5" s="5">
        <v>10</v>
      </c>
      <c r="H5" s="5">
        <f t="shared" si="4"/>
        <v>0.3462949702980177</v>
      </c>
      <c r="I5" s="5">
        <f t="shared" si="5"/>
        <v>9.6537050297019817</v>
      </c>
      <c r="J5" s="2">
        <f t="shared" si="6"/>
        <v>0.1</v>
      </c>
      <c r="K5" s="2">
        <f t="shared" si="7"/>
        <v>0.10726338921891093</v>
      </c>
    </row>
    <row r="6" spans="1:11" x14ac:dyDescent="0.25">
      <c r="A6" s="1">
        <f t="shared" si="8"/>
        <v>0.84999999999999987</v>
      </c>
      <c r="B6" s="1">
        <f t="shared" si="1"/>
        <v>0.15000000000000013</v>
      </c>
      <c r="C6" s="2">
        <f t="shared" si="0"/>
        <v>3.720562875516633E-2</v>
      </c>
      <c r="D6" s="5">
        <v>100</v>
      </c>
      <c r="E6" s="5">
        <f t="shared" si="2"/>
        <v>84.999999999999986</v>
      </c>
      <c r="F6" s="5">
        <f t="shared" si="3"/>
        <v>15.000000000000014</v>
      </c>
      <c r="G6" s="5">
        <v>10</v>
      </c>
      <c r="H6" s="5">
        <f t="shared" si="4"/>
        <v>0.55808443132749552</v>
      </c>
      <c r="I6" s="5">
        <f t="shared" si="5"/>
        <v>9.4419155686725045</v>
      </c>
      <c r="J6" s="2">
        <f t="shared" si="6"/>
        <v>0.1</v>
      </c>
      <c r="K6" s="2">
        <f t="shared" si="7"/>
        <v>0.11108135963144125</v>
      </c>
    </row>
    <row r="7" spans="1:11" x14ac:dyDescent="0.25">
      <c r="A7" s="1">
        <f t="shared" si="8"/>
        <v>0.79999999999999982</v>
      </c>
      <c r="B7" s="1">
        <f t="shared" si="1"/>
        <v>0.20000000000000018</v>
      </c>
      <c r="C7" s="2">
        <f t="shared" si="0"/>
        <v>3.9973402151234905E-2</v>
      </c>
      <c r="D7" s="5">
        <v>100</v>
      </c>
      <c r="E7" s="5">
        <f t="shared" si="2"/>
        <v>79.999999999999986</v>
      </c>
      <c r="F7" s="5">
        <f t="shared" si="3"/>
        <v>20.000000000000018</v>
      </c>
      <c r="G7" s="5">
        <v>10</v>
      </c>
      <c r="H7" s="5">
        <f t="shared" si="4"/>
        <v>0.79946804302469876</v>
      </c>
      <c r="I7" s="5">
        <f t="shared" si="5"/>
        <v>9.2005319569753006</v>
      </c>
      <c r="J7" s="2">
        <f t="shared" si="6"/>
        <v>0.1</v>
      </c>
      <c r="K7" s="2">
        <f t="shared" si="7"/>
        <v>0.11500664946219127</v>
      </c>
    </row>
    <row r="8" spans="1:11" x14ac:dyDescent="0.25">
      <c r="A8" s="1">
        <f t="shared" si="8"/>
        <v>0.74999999999999978</v>
      </c>
      <c r="B8" s="1">
        <f t="shared" si="1"/>
        <v>0.25000000000000022</v>
      </c>
      <c r="C8" s="2">
        <f t="shared" si="0"/>
        <v>4.294707368229795E-2</v>
      </c>
      <c r="D8" s="5">
        <v>100</v>
      </c>
      <c r="E8" s="5">
        <f t="shared" si="2"/>
        <v>74.999999999999972</v>
      </c>
      <c r="F8" s="5">
        <f t="shared" si="3"/>
        <v>25.000000000000021</v>
      </c>
      <c r="G8" s="5">
        <v>10</v>
      </c>
      <c r="H8" s="5">
        <f t="shared" si="4"/>
        <v>1.0736768420574496</v>
      </c>
      <c r="I8" s="5">
        <f t="shared" si="5"/>
        <v>8.9263231579425497</v>
      </c>
      <c r="J8" s="2">
        <f t="shared" si="6"/>
        <v>0.1</v>
      </c>
      <c r="K8" s="2">
        <f t="shared" si="7"/>
        <v>0.11901764210590071</v>
      </c>
    </row>
    <row r="9" spans="1:11" x14ac:dyDescent="0.25">
      <c r="A9" s="1">
        <f t="shared" si="8"/>
        <v>0.69999999999999973</v>
      </c>
      <c r="B9" s="1">
        <f t="shared" si="1"/>
        <v>0.30000000000000027</v>
      </c>
      <c r="C9" s="2">
        <f t="shared" si="0"/>
        <v>4.6141960368908649E-2</v>
      </c>
      <c r="D9" s="5">
        <v>100</v>
      </c>
      <c r="E9" s="5">
        <f t="shared" si="2"/>
        <v>69.999999999999972</v>
      </c>
      <c r="F9" s="5">
        <f t="shared" si="3"/>
        <v>30.000000000000028</v>
      </c>
      <c r="G9" s="5">
        <v>10</v>
      </c>
      <c r="H9" s="5">
        <f t="shared" si="4"/>
        <v>1.3842588110672609</v>
      </c>
      <c r="I9" s="5">
        <f t="shared" si="5"/>
        <v>8.6157411889327395</v>
      </c>
      <c r="J9" s="2">
        <f t="shared" si="6"/>
        <v>0.1</v>
      </c>
      <c r="K9" s="2">
        <f t="shared" si="7"/>
        <v>0.12308201698475348</v>
      </c>
    </row>
    <row r="10" spans="1:11" x14ac:dyDescent="0.25">
      <c r="A10" s="1">
        <f t="shared" si="8"/>
        <v>0.64999999999999969</v>
      </c>
      <c r="B10" s="1">
        <f t="shared" si="1"/>
        <v>0.35000000000000031</v>
      </c>
      <c r="C10" s="2">
        <f t="shared" si="0"/>
        <v>4.9574518683993762E-2</v>
      </c>
      <c r="D10" s="5">
        <v>100</v>
      </c>
      <c r="E10" s="5">
        <f t="shared" si="2"/>
        <v>64.999999999999972</v>
      </c>
      <c r="F10" s="5">
        <f t="shared" si="3"/>
        <v>35.000000000000028</v>
      </c>
      <c r="G10" s="5">
        <v>10</v>
      </c>
      <c r="H10" s="5">
        <f t="shared" si="4"/>
        <v>1.735108153939783</v>
      </c>
      <c r="I10" s="5">
        <f t="shared" si="5"/>
        <v>8.2648918460602161</v>
      </c>
      <c r="J10" s="2">
        <f t="shared" si="6"/>
        <v>0.1</v>
      </c>
      <c r="K10" s="2">
        <f t="shared" si="7"/>
        <v>0.1271521822470803</v>
      </c>
    </row>
    <row r="11" spans="1:11" x14ac:dyDescent="0.25">
      <c r="A11" s="1">
        <f t="shared" si="8"/>
        <v>0.59999999999999964</v>
      </c>
      <c r="B11" s="1">
        <f t="shared" si="1"/>
        <v>0.40000000000000036</v>
      </c>
      <c r="C11" s="2">
        <f t="shared" si="0"/>
        <v>5.3262429318145052E-2</v>
      </c>
      <c r="D11" s="5">
        <v>100</v>
      </c>
      <c r="E11" s="5">
        <f t="shared" si="2"/>
        <v>59.999999999999964</v>
      </c>
      <c r="F11" s="5">
        <f t="shared" si="3"/>
        <v>40.000000000000036</v>
      </c>
      <c r="G11" s="5">
        <v>10</v>
      </c>
      <c r="H11" s="5">
        <f t="shared" si="4"/>
        <v>2.130497172725804</v>
      </c>
      <c r="I11" s="5">
        <f t="shared" si="5"/>
        <v>7.8695028272741965</v>
      </c>
      <c r="J11" s="2">
        <f t="shared" si="6"/>
        <v>0.1</v>
      </c>
      <c r="K11" s="2">
        <f t="shared" si="7"/>
        <v>0.13115838045457001</v>
      </c>
    </row>
    <row r="12" spans="1:11" x14ac:dyDescent="0.25">
      <c r="A12" s="1">
        <f t="shared" si="8"/>
        <v>0.5499999999999996</v>
      </c>
      <c r="B12" s="1">
        <f t="shared" si="1"/>
        <v>0.4500000000000004</v>
      </c>
      <c r="C12" s="2">
        <f t="shared" si="0"/>
        <v>5.722468825070709E-2</v>
      </c>
      <c r="D12" s="5">
        <v>100</v>
      </c>
      <c r="E12" s="5">
        <f t="shared" si="2"/>
        <v>54.999999999999957</v>
      </c>
      <c r="F12" s="5">
        <f t="shared" si="3"/>
        <v>45.000000000000043</v>
      </c>
      <c r="G12" s="5">
        <v>10</v>
      </c>
      <c r="H12" s="5">
        <f t="shared" si="4"/>
        <v>2.5751109712818216</v>
      </c>
      <c r="I12" s="5">
        <f t="shared" si="5"/>
        <v>7.4248890287181784</v>
      </c>
      <c r="J12" s="2">
        <f t="shared" si="6"/>
        <v>0.1</v>
      </c>
      <c r="K12" s="2">
        <f t="shared" si="7"/>
        <v>0.13499798234033061</v>
      </c>
    </row>
    <row r="13" spans="1:11" x14ac:dyDescent="0.25">
      <c r="A13" s="1">
        <f t="shared" si="8"/>
        <v>0.49999999999999961</v>
      </c>
      <c r="B13" s="1">
        <f t="shared" si="1"/>
        <v>0.50000000000000044</v>
      </c>
      <c r="C13" s="2">
        <f t="shared" si="0"/>
        <v>6.1481704595757636E-2</v>
      </c>
      <c r="D13" s="5">
        <v>100</v>
      </c>
      <c r="E13" s="5">
        <f t="shared" si="2"/>
        <v>49.999999999999964</v>
      </c>
      <c r="F13" s="5">
        <f t="shared" si="3"/>
        <v>50.000000000000043</v>
      </c>
      <c r="G13" s="5">
        <v>10</v>
      </c>
      <c r="H13" s="5">
        <f t="shared" si="4"/>
        <v>3.0740852297878845</v>
      </c>
      <c r="I13" s="5">
        <f t="shared" si="5"/>
        <v>6.9259147702121151</v>
      </c>
      <c r="J13" s="2">
        <f t="shared" si="6"/>
        <v>0.1</v>
      </c>
      <c r="K13" s="2">
        <f t="shared" si="7"/>
        <v>0.1385182954042424</v>
      </c>
    </row>
    <row r="14" spans="1:11" x14ac:dyDescent="0.25">
      <c r="A14" s="1">
        <f t="shared" si="8"/>
        <v>0.44999999999999962</v>
      </c>
      <c r="B14" s="1">
        <f t="shared" si="1"/>
        <v>0.55000000000000038</v>
      </c>
      <c r="C14" s="2">
        <f t="shared" si="0"/>
        <v>6.6055405726973049E-2</v>
      </c>
      <c r="D14" s="5">
        <v>100</v>
      </c>
      <c r="E14" s="5">
        <f t="shared" si="2"/>
        <v>44.999999999999964</v>
      </c>
      <c r="F14" s="5">
        <f t="shared" si="3"/>
        <v>55.000000000000036</v>
      </c>
      <c r="G14" s="5">
        <v>10</v>
      </c>
      <c r="H14" s="5">
        <f t="shared" si="4"/>
        <v>3.6330473149835201</v>
      </c>
      <c r="I14" s="5">
        <f t="shared" si="5"/>
        <v>6.3669526850164804</v>
      </c>
      <c r="J14" s="2">
        <f t="shared" si="6"/>
        <v>0.1</v>
      </c>
      <c r="K14" s="2">
        <f t="shared" si="7"/>
        <v>0.14148783744481078</v>
      </c>
    </row>
    <row r="15" spans="1:11" x14ac:dyDescent="0.25">
      <c r="A15" s="1">
        <f t="shared" si="8"/>
        <v>0.39999999999999963</v>
      </c>
      <c r="B15" s="1">
        <f t="shared" si="1"/>
        <v>0.60000000000000031</v>
      </c>
      <c r="C15" s="2">
        <f t="shared" si="0"/>
        <v>7.0969350222864533E-2</v>
      </c>
      <c r="D15" s="5">
        <v>100</v>
      </c>
      <c r="E15" s="5">
        <f t="shared" si="2"/>
        <v>39.999999999999964</v>
      </c>
      <c r="F15" s="5">
        <f t="shared" si="3"/>
        <v>60.000000000000028</v>
      </c>
      <c r="G15" s="5">
        <v>10</v>
      </c>
      <c r="H15" s="5">
        <f t="shared" si="4"/>
        <v>4.2581610133718737</v>
      </c>
      <c r="I15" s="5">
        <f t="shared" si="5"/>
        <v>5.7418389866281263</v>
      </c>
      <c r="J15" s="2">
        <f t="shared" si="6"/>
        <v>0.1</v>
      </c>
      <c r="K15" s="2">
        <f t="shared" si="7"/>
        <v>0.14354597466570329</v>
      </c>
    </row>
    <row r="16" spans="1:11" s="10" customFormat="1" x14ac:dyDescent="0.25">
      <c r="A16" s="7">
        <f t="shared" si="8"/>
        <v>0.34999999999999964</v>
      </c>
      <c r="B16" s="7">
        <f t="shared" si="1"/>
        <v>0.65000000000000036</v>
      </c>
      <c r="C16" s="8">
        <f t="shared" si="0"/>
        <v>7.6248849214152037E-2</v>
      </c>
      <c r="D16" s="9">
        <v>100</v>
      </c>
      <c r="E16" s="9">
        <f t="shared" si="2"/>
        <v>34.999999999999964</v>
      </c>
      <c r="F16" s="9">
        <f t="shared" si="3"/>
        <v>65.000000000000028</v>
      </c>
      <c r="G16" s="9">
        <v>10</v>
      </c>
      <c r="H16" s="9">
        <f t="shared" si="4"/>
        <v>4.956175198919885</v>
      </c>
      <c r="I16" s="9">
        <f t="shared" si="5"/>
        <v>5.043824801080115</v>
      </c>
      <c r="J16" s="8">
        <f t="shared" si="6"/>
        <v>0.1</v>
      </c>
      <c r="K16" s="8">
        <f t="shared" si="7"/>
        <v>0.14410928003086057</v>
      </c>
    </row>
    <row r="17" spans="1:11" x14ac:dyDescent="0.25">
      <c r="A17" s="1">
        <f t="shared" si="8"/>
        <v>0.29999999999999966</v>
      </c>
      <c r="B17" s="1">
        <f t="shared" si="1"/>
        <v>0.7000000000000004</v>
      </c>
      <c r="C17" s="2">
        <f t="shared" si="0"/>
        <v>8.1921096758321557E-2</v>
      </c>
      <c r="D17" s="5">
        <v>100</v>
      </c>
      <c r="E17" s="5">
        <f t="shared" si="2"/>
        <v>29.999999999999964</v>
      </c>
      <c r="F17" s="5">
        <f t="shared" si="3"/>
        <v>70.000000000000043</v>
      </c>
      <c r="G17" s="5">
        <v>10</v>
      </c>
      <c r="H17" s="5">
        <f t="shared" si="4"/>
        <v>5.7344767730825126</v>
      </c>
      <c r="I17" s="5">
        <f t="shared" si="5"/>
        <v>4.2655232269174874</v>
      </c>
      <c r="J17" s="2">
        <f t="shared" si="6"/>
        <v>0.1</v>
      </c>
      <c r="K17" s="2">
        <f t="shared" si="7"/>
        <v>0.14218410756391642</v>
      </c>
    </row>
    <row r="18" spans="1:11" x14ac:dyDescent="0.25">
      <c r="A18" s="1">
        <f t="shared" si="8"/>
        <v>0.24999999999999967</v>
      </c>
      <c r="B18" s="1">
        <f t="shared" si="1"/>
        <v>0.75000000000000033</v>
      </c>
      <c r="C18" s="2">
        <f t="shared" si="0"/>
        <v>8.8015309912909262E-2</v>
      </c>
      <c r="D18" s="5">
        <v>100</v>
      </c>
      <c r="E18" s="5">
        <f t="shared" si="2"/>
        <v>24.999999999999968</v>
      </c>
      <c r="F18" s="5">
        <f t="shared" si="3"/>
        <v>75.000000000000028</v>
      </c>
      <c r="G18" s="5">
        <v>10</v>
      </c>
      <c r="H18" s="5">
        <f t="shared" si="4"/>
        <v>6.601148243468197</v>
      </c>
      <c r="I18" s="5">
        <f t="shared" si="5"/>
        <v>3.398851756531803</v>
      </c>
      <c r="J18" s="2">
        <f t="shared" si="6"/>
        <v>0.1</v>
      </c>
      <c r="K18" s="2">
        <f t="shared" si="7"/>
        <v>0.13595407026127229</v>
      </c>
    </row>
    <row r="19" spans="1:11" x14ac:dyDescent="0.25">
      <c r="A19" s="1">
        <f t="shared" si="8"/>
        <v>0.19999999999999968</v>
      </c>
      <c r="B19" s="1">
        <f t="shared" si="1"/>
        <v>0.80000000000000027</v>
      </c>
      <c r="C19" s="2">
        <f t="shared" si="0"/>
        <v>9.45628792290132E-2</v>
      </c>
      <c r="D19" s="5">
        <v>100</v>
      </c>
      <c r="E19" s="5">
        <f t="shared" si="2"/>
        <v>19.999999999999968</v>
      </c>
      <c r="F19" s="5">
        <f t="shared" si="3"/>
        <v>80.000000000000028</v>
      </c>
      <c r="G19" s="5">
        <v>10</v>
      </c>
      <c r="H19" s="5">
        <f t="shared" si="4"/>
        <v>7.5650303383210584</v>
      </c>
      <c r="I19" s="5">
        <f t="shared" si="5"/>
        <v>2.4349696616789416</v>
      </c>
      <c r="J19" s="2">
        <f t="shared" si="6"/>
        <v>0.1</v>
      </c>
      <c r="K19" s="2">
        <f t="shared" si="7"/>
        <v>0.12174848308394727</v>
      </c>
    </row>
    <row r="20" spans="1:11" x14ac:dyDescent="0.25">
      <c r="A20" s="1">
        <f t="shared" si="8"/>
        <v>0.14999999999999969</v>
      </c>
      <c r="B20" s="1">
        <f t="shared" si="1"/>
        <v>0.85000000000000031</v>
      </c>
      <c r="C20" s="2">
        <f t="shared" si="0"/>
        <v>0.10159753044020567</v>
      </c>
      <c r="D20" s="5">
        <v>100</v>
      </c>
      <c r="E20" s="5">
        <f t="shared" si="2"/>
        <v>14.999999999999968</v>
      </c>
      <c r="F20" s="5">
        <f t="shared" si="3"/>
        <v>85.000000000000028</v>
      </c>
      <c r="G20" s="5">
        <v>10</v>
      </c>
      <c r="H20" s="5">
        <f t="shared" si="4"/>
        <v>8.6357900874174849</v>
      </c>
      <c r="I20" s="5">
        <f t="shared" si="5"/>
        <v>1.3642099125825151</v>
      </c>
      <c r="J20" s="2">
        <f t="shared" si="6"/>
        <v>0.1</v>
      </c>
      <c r="K20" s="2">
        <f t="shared" si="7"/>
        <v>9.0947327505501205E-2</v>
      </c>
    </row>
    <row r="21" spans="1:11" x14ac:dyDescent="0.25">
      <c r="A21" s="1">
        <f>A20-5%</f>
        <v>9.9999999999999686E-2</v>
      </c>
      <c r="B21" s="1">
        <f>1-A21</f>
        <v>0.90000000000000036</v>
      </c>
      <c r="C21" s="2">
        <f t="shared" si="0"/>
        <v>0.10915549817968707</v>
      </c>
      <c r="D21" s="5">
        <v>100</v>
      </c>
      <c r="E21" s="5">
        <f t="shared" si="2"/>
        <v>9.999999999999968</v>
      </c>
      <c r="F21" s="5">
        <f t="shared" si="3"/>
        <v>90.000000000000028</v>
      </c>
      <c r="G21" s="5">
        <v>10</v>
      </c>
      <c r="H21" s="5">
        <f t="shared" si="4"/>
        <v>9.8239948361718401</v>
      </c>
      <c r="I21" s="5">
        <f t="shared" si="5"/>
        <v>0.17600516382815989</v>
      </c>
      <c r="J21" s="2">
        <f t="shared" si="6"/>
        <v>0.1</v>
      </c>
      <c r="K21" s="2">
        <f t="shared" si="7"/>
        <v>1.7600516382816046E-2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</vt:vector>
  </HeadingPairs>
  <TitlesOfParts>
    <vt:vector size="3" baseType="lpstr">
      <vt:lpstr>Leverage</vt:lpstr>
      <vt:lpstr>Zinsfunktion</vt:lpstr>
      <vt:lpstr>Diagramm</vt:lpstr>
    </vt:vector>
  </TitlesOfParts>
  <Company>Fachhochschule Nordwestschweiz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Schmitt Thomas</dc:creator>
  <cp:lastModifiedBy>Schmitt Thomas</cp:lastModifiedBy>
  <dcterms:created xsi:type="dcterms:W3CDTF">2017-11-01T04:27:27Z</dcterms:created>
  <dcterms:modified xsi:type="dcterms:W3CDTF">2019-04-10T13:32:38Z</dcterms:modified>
</cp:coreProperties>
</file>