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90"/>
  </bookViews>
  <sheets>
    <sheet name="Korrekturen" sheetId="2" r:id="rId1"/>
    <sheet name="Analyse" sheetId="1" r:id="rId2"/>
    <sheet name="ISO-Kapitalrendite" sheetId="6" r:id="rId3"/>
    <sheet name="Benford" sheetId="7" r:id="rId4"/>
  </sheets>
  <definedNames>
    <definedName name="_xlnm.Print_Area" localSheetId="1">Analyse!$A$1:$H$217</definedName>
    <definedName name="_xlnm.Print_Titles" localSheetId="1">Analyse!$1:$1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7" l="1"/>
  <c r="J3" i="7" l="1"/>
  <c r="J4" i="7"/>
  <c r="J5" i="7"/>
  <c r="J6" i="7"/>
  <c r="J7" i="7"/>
  <c r="J8" i="7"/>
  <c r="J9" i="7"/>
  <c r="J10" i="7"/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A61" i="7"/>
  <c r="C61" i="7"/>
  <c r="D61" i="7"/>
  <c r="E61" i="7"/>
  <c r="F61" i="7"/>
  <c r="G61" i="7"/>
  <c r="A62" i="7"/>
  <c r="C62" i="7"/>
  <c r="D62" i="7"/>
  <c r="E62" i="7"/>
  <c r="F62" i="7"/>
  <c r="G62" i="7"/>
  <c r="A63" i="7"/>
  <c r="C63" i="7"/>
  <c r="D63" i="7"/>
  <c r="E63" i="7"/>
  <c r="F63" i="7"/>
  <c r="G63" i="7"/>
  <c r="A64" i="7"/>
  <c r="C64" i="7"/>
  <c r="D64" i="7"/>
  <c r="E64" i="7"/>
  <c r="F64" i="7"/>
  <c r="G64" i="7"/>
  <c r="A42" i="7"/>
  <c r="C42" i="7"/>
  <c r="D42" i="7"/>
  <c r="E42" i="7"/>
  <c r="F42" i="7"/>
  <c r="G42" i="7"/>
  <c r="A43" i="7"/>
  <c r="C43" i="7"/>
  <c r="D43" i="7"/>
  <c r="E43" i="7"/>
  <c r="F43" i="7"/>
  <c r="G43" i="7"/>
  <c r="A44" i="7"/>
  <c r="C44" i="7"/>
  <c r="D44" i="7"/>
  <c r="E44" i="7"/>
  <c r="F44" i="7"/>
  <c r="G44" i="7"/>
  <c r="A45" i="7"/>
  <c r="C45" i="7"/>
  <c r="D45" i="7"/>
  <c r="E45" i="7"/>
  <c r="F45" i="7"/>
  <c r="G45" i="7"/>
  <c r="A46" i="7"/>
  <c r="C46" i="7"/>
  <c r="D46" i="7"/>
  <c r="E46" i="7"/>
  <c r="F46" i="7"/>
  <c r="G46" i="7"/>
  <c r="A47" i="7"/>
  <c r="C47" i="7"/>
  <c r="D47" i="7"/>
  <c r="E47" i="7"/>
  <c r="F47" i="7"/>
  <c r="G47" i="7"/>
  <c r="A48" i="7"/>
  <c r="C48" i="7"/>
  <c r="D48" i="7"/>
  <c r="E48" i="7"/>
  <c r="F48" i="7"/>
  <c r="G48" i="7"/>
  <c r="A49" i="7"/>
  <c r="C49" i="7"/>
  <c r="D49" i="7"/>
  <c r="E49" i="7"/>
  <c r="F49" i="7"/>
  <c r="G49" i="7"/>
  <c r="A50" i="7"/>
  <c r="C50" i="7"/>
  <c r="D50" i="7"/>
  <c r="E50" i="7"/>
  <c r="F50" i="7"/>
  <c r="G50" i="7"/>
  <c r="A51" i="7"/>
  <c r="C51" i="7"/>
  <c r="D51" i="7"/>
  <c r="E51" i="7"/>
  <c r="F51" i="7"/>
  <c r="G51" i="7"/>
  <c r="A52" i="7"/>
  <c r="C52" i="7"/>
  <c r="D52" i="7"/>
  <c r="E52" i="7"/>
  <c r="F52" i="7"/>
  <c r="G52" i="7"/>
  <c r="A53" i="7"/>
  <c r="C53" i="7"/>
  <c r="D53" i="7"/>
  <c r="E53" i="7"/>
  <c r="F53" i="7"/>
  <c r="G53" i="7"/>
  <c r="A54" i="7"/>
  <c r="C54" i="7"/>
  <c r="D54" i="7"/>
  <c r="E54" i="7"/>
  <c r="F54" i="7"/>
  <c r="G54" i="7"/>
  <c r="A55" i="7"/>
  <c r="C55" i="7"/>
  <c r="D55" i="7"/>
  <c r="E55" i="7"/>
  <c r="F55" i="7"/>
  <c r="G55" i="7"/>
  <c r="A56" i="7"/>
  <c r="C56" i="7"/>
  <c r="D56" i="7"/>
  <c r="E56" i="7"/>
  <c r="F56" i="7"/>
  <c r="G56" i="7"/>
  <c r="A57" i="7"/>
  <c r="C57" i="7"/>
  <c r="D57" i="7"/>
  <c r="E57" i="7"/>
  <c r="F57" i="7"/>
  <c r="G57" i="7"/>
  <c r="A58" i="7"/>
  <c r="C58" i="7"/>
  <c r="D58" i="7"/>
  <c r="E58" i="7"/>
  <c r="F58" i="7"/>
  <c r="G58" i="7"/>
  <c r="A59" i="7"/>
  <c r="C59" i="7"/>
  <c r="D59" i="7"/>
  <c r="E59" i="7"/>
  <c r="F59" i="7"/>
  <c r="G59" i="7"/>
  <c r="A60" i="7"/>
  <c r="C60" i="7"/>
  <c r="D60" i="7"/>
  <c r="E60" i="7"/>
  <c r="F60" i="7"/>
  <c r="G60" i="7"/>
  <c r="A4" i="7" l="1"/>
  <c r="C4" i="7"/>
  <c r="D4" i="7"/>
  <c r="E4" i="7"/>
  <c r="F4" i="7"/>
  <c r="G4" i="7"/>
  <c r="A5" i="7"/>
  <c r="C5" i="7"/>
  <c r="D5" i="7"/>
  <c r="E5" i="7"/>
  <c r="F5" i="7"/>
  <c r="G5" i="7"/>
  <c r="A6" i="7"/>
  <c r="C6" i="7"/>
  <c r="D6" i="7"/>
  <c r="E6" i="7"/>
  <c r="F6" i="7"/>
  <c r="G6" i="7"/>
  <c r="A7" i="7"/>
  <c r="C7" i="7"/>
  <c r="D7" i="7"/>
  <c r="E7" i="7"/>
  <c r="F7" i="7"/>
  <c r="G7" i="7"/>
  <c r="A8" i="7"/>
  <c r="C8" i="7"/>
  <c r="D8" i="7"/>
  <c r="E8" i="7"/>
  <c r="F8" i="7"/>
  <c r="G8" i="7"/>
  <c r="A9" i="7"/>
  <c r="C9" i="7"/>
  <c r="D9" i="7"/>
  <c r="E9" i="7"/>
  <c r="F9" i="7"/>
  <c r="G9" i="7"/>
  <c r="A10" i="7"/>
  <c r="C10" i="7"/>
  <c r="D10" i="7"/>
  <c r="E10" i="7"/>
  <c r="F10" i="7"/>
  <c r="G10" i="7"/>
  <c r="A11" i="7"/>
  <c r="C11" i="7"/>
  <c r="D11" i="7"/>
  <c r="E11" i="7"/>
  <c r="F11" i="7"/>
  <c r="G11" i="7"/>
  <c r="A12" i="7"/>
  <c r="C12" i="7"/>
  <c r="D12" i="7"/>
  <c r="E12" i="7"/>
  <c r="F12" i="7"/>
  <c r="G12" i="7"/>
  <c r="A13" i="7"/>
  <c r="C13" i="7"/>
  <c r="D13" i="7"/>
  <c r="E13" i="7"/>
  <c r="F13" i="7"/>
  <c r="G13" i="7"/>
  <c r="A14" i="7"/>
  <c r="C14" i="7"/>
  <c r="D14" i="7"/>
  <c r="E14" i="7"/>
  <c r="F14" i="7"/>
  <c r="G14" i="7"/>
  <c r="A15" i="7"/>
  <c r="C15" i="7"/>
  <c r="D15" i="7"/>
  <c r="E15" i="7"/>
  <c r="F15" i="7"/>
  <c r="G15" i="7"/>
  <c r="A16" i="7"/>
  <c r="C16" i="7"/>
  <c r="D16" i="7"/>
  <c r="E16" i="7"/>
  <c r="F16" i="7"/>
  <c r="G16" i="7"/>
  <c r="A17" i="7"/>
  <c r="C17" i="7"/>
  <c r="D17" i="7"/>
  <c r="E17" i="7"/>
  <c r="F17" i="7"/>
  <c r="G17" i="7"/>
  <c r="A18" i="7"/>
  <c r="C18" i="7"/>
  <c r="D18" i="7"/>
  <c r="E18" i="7"/>
  <c r="F18" i="7"/>
  <c r="G18" i="7"/>
  <c r="A19" i="7"/>
  <c r="C19" i="7"/>
  <c r="D19" i="7"/>
  <c r="E19" i="7"/>
  <c r="F19" i="7"/>
  <c r="G19" i="7"/>
  <c r="A20" i="7"/>
  <c r="C20" i="7"/>
  <c r="D20" i="7"/>
  <c r="E20" i="7"/>
  <c r="F20" i="7"/>
  <c r="G20" i="7"/>
  <c r="A21" i="7"/>
  <c r="C21" i="7"/>
  <c r="D21" i="7"/>
  <c r="E21" i="7"/>
  <c r="F21" i="7"/>
  <c r="G21" i="7"/>
  <c r="A22" i="7"/>
  <c r="C22" i="7"/>
  <c r="D22" i="7"/>
  <c r="E22" i="7"/>
  <c r="F22" i="7"/>
  <c r="G22" i="7"/>
  <c r="A23" i="7"/>
  <c r="C23" i="7"/>
  <c r="D23" i="7"/>
  <c r="E23" i="7"/>
  <c r="F23" i="7"/>
  <c r="G23" i="7"/>
  <c r="A24" i="7"/>
  <c r="C24" i="7"/>
  <c r="D24" i="7"/>
  <c r="E24" i="7"/>
  <c r="F24" i="7"/>
  <c r="G24" i="7"/>
  <c r="A25" i="7"/>
  <c r="C25" i="7"/>
  <c r="D25" i="7"/>
  <c r="E25" i="7"/>
  <c r="F25" i="7"/>
  <c r="G25" i="7"/>
  <c r="A26" i="7"/>
  <c r="C26" i="7"/>
  <c r="D26" i="7"/>
  <c r="E26" i="7"/>
  <c r="F26" i="7"/>
  <c r="G26" i="7"/>
  <c r="A27" i="7"/>
  <c r="C27" i="7"/>
  <c r="D27" i="7"/>
  <c r="E27" i="7"/>
  <c r="F27" i="7"/>
  <c r="G27" i="7"/>
  <c r="A28" i="7"/>
  <c r="C28" i="7"/>
  <c r="D28" i="7"/>
  <c r="E28" i="7"/>
  <c r="F28" i="7"/>
  <c r="G28" i="7"/>
  <c r="A29" i="7"/>
  <c r="C29" i="7"/>
  <c r="D29" i="7"/>
  <c r="E29" i="7"/>
  <c r="F29" i="7"/>
  <c r="G29" i="7"/>
  <c r="A30" i="7"/>
  <c r="C30" i="7"/>
  <c r="D30" i="7"/>
  <c r="E30" i="7"/>
  <c r="F30" i="7"/>
  <c r="G30" i="7"/>
  <c r="A31" i="7"/>
  <c r="C31" i="7"/>
  <c r="D31" i="7"/>
  <c r="E31" i="7"/>
  <c r="F31" i="7"/>
  <c r="G31" i="7"/>
  <c r="A32" i="7"/>
  <c r="C32" i="7"/>
  <c r="D32" i="7"/>
  <c r="E32" i="7"/>
  <c r="F32" i="7"/>
  <c r="G32" i="7"/>
  <c r="A33" i="7"/>
  <c r="C33" i="7"/>
  <c r="D33" i="7"/>
  <c r="E33" i="7"/>
  <c r="F33" i="7"/>
  <c r="G33" i="7"/>
  <c r="A34" i="7"/>
  <c r="C34" i="7"/>
  <c r="D34" i="7"/>
  <c r="E34" i="7"/>
  <c r="F34" i="7"/>
  <c r="G34" i="7"/>
  <c r="A35" i="7"/>
  <c r="C35" i="7"/>
  <c r="D35" i="7"/>
  <c r="E35" i="7"/>
  <c r="F35" i="7"/>
  <c r="G35" i="7"/>
  <c r="A36" i="7"/>
  <c r="C36" i="7"/>
  <c r="D36" i="7"/>
  <c r="E36" i="7"/>
  <c r="F36" i="7"/>
  <c r="G36" i="7"/>
  <c r="A37" i="7"/>
  <c r="C37" i="7"/>
  <c r="D37" i="7"/>
  <c r="E37" i="7"/>
  <c r="F37" i="7"/>
  <c r="G37" i="7"/>
  <c r="A38" i="7"/>
  <c r="C38" i="7"/>
  <c r="D38" i="7"/>
  <c r="E38" i="7"/>
  <c r="F38" i="7"/>
  <c r="G38" i="7"/>
  <c r="A39" i="7"/>
  <c r="C39" i="7"/>
  <c r="D39" i="7"/>
  <c r="E39" i="7"/>
  <c r="F39" i="7"/>
  <c r="G39" i="7"/>
  <c r="A40" i="7"/>
  <c r="C40" i="7"/>
  <c r="D40" i="7"/>
  <c r="E40" i="7"/>
  <c r="F40" i="7"/>
  <c r="G40" i="7"/>
  <c r="A41" i="7"/>
  <c r="C41" i="7"/>
  <c r="D41" i="7"/>
  <c r="E41" i="7"/>
  <c r="F41" i="7"/>
  <c r="G41" i="7"/>
  <c r="C3" i="7"/>
  <c r="D3" i="7"/>
  <c r="E3" i="7"/>
  <c r="F3" i="7"/>
  <c r="G3" i="7"/>
  <c r="H162" i="1" l="1"/>
  <c r="H163" i="1"/>
  <c r="H165" i="1"/>
  <c r="H164" i="1"/>
  <c r="H167" i="1" l="1"/>
  <c r="H169" i="1"/>
  <c r="H170" i="1"/>
  <c r="H172" i="1"/>
  <c r="H173" i="1"/>
  <c r="H174" i="1"/>
  <c r="H177" i="1"/>
  <c r="H178" i="1"/>
  <c r="H185" i="1"/>
  <c r="H186" i="1"/>
  <c r="H187" i="1"/>
  <c r="H188" i="1"/>
  <c r="H192" i="1"/>
  <c r="H193" i="1"/>
  <c r="H194" i="1"/>
  <c r="C210" i="1"/>
  <c r="H217" i="1"/>
  <c r="H216" i="1"/>
  <c r="H215" i="1"/>
  <c r="H214" i="1"/>
  <c r="H213" i="1"/>
  <c r="H212" i="1"/>
  <c r="H211" i="1"/>
  <c r="H210" i="1"/>
  <c r="F29" i="2" l="1"/>
  <c r="I194" i="1"/>
  <c r="I188" i="1"/>
  <c r="I186" i="1"/>
  <c r="I185" i="1"/>
  <c r="I178" i="1"/>
  <c r="I177" i="1"/>
  <c r="I169" i="1"/>
  <c r="I167" i="1"/>
  <c r="I165" i="1"/>
  <c r="F30" i="2"/>
  <c r="F31" i="2" s="1"/>
  <c r="A54" i="2" l="1"/>
  <c r="A68" i="2"/>
  <c r="F16" i="2" l="1"/>
  <c r="F17" i="2" s="1"/>
  <c r="I164" i="1" s="1"/>
  <c r="F12" i="2"/>
  <c r="I170" i="1" s="1"/>
  <c r="F21" i="2"/>
  <c r="I162" i="1"/>
  <c r="I173" i="1"/>
  <c r="I174" i="1"/>
  <c r="I172" i="1"/>
  <c r="I163" i="1" l="1"/>
  <c r="A112" i="1"/>
  <c r="A140" i="1"/>
  <c r="A124" i="1"/>
  <c r="A123" i="1"/>
  <c r="B46" i="2" l="1"/>
  <c r="G37" i="2"/>
  <c r="G56" i="2" s="1"/>
  <c r="B37" i="2"/>
  <c r="B40" i="2" s="1"/>
  <c r="G40" i="2" l="1"/>
  <c r="B56" i="2"/>
  <c r="C100" i="1" l="1"/>
  <c r="C101" i="1"/>
  <c r="C102" i="1"/>
  <c r="C103" i="1"/>
  <c r="C104" i="1"/>
  <c r="C105" i="1"/>
  <c r="C106" i="1"/>
  <c r="C107" i="1"/>
  <c r="C108" i="1"/>
  <c r="C109" i="1"/>
  <c r="C110" i="1"/>
  <c r="C111" i="1"/>
  <c r="C114" i="1"/>
  <c r="C115" i="1"/>
  <c r="C116" i="1"/>
  <c r="C117" i="1"/>
  <c r="C118" i="1"/>
  <c r="C119" i="1"/>
  <c r="C120" i="1"/>
  <c r="C121" i="1"/>
  <c r="C122" i="1"/>
  <c r="B61" i="1" l="1"/>
  <c r="B33" i="2"/>
  <c r="F37" i="2" l="1"/>
  <c r="E37" i="2" l="1"/>
  <c r="E40" i="2" s="1"/>
  <c r="F56" i="2"/>
  <c r="F40" i="2"/>
  <c r="D37" i="2"/>
  <c r="E56" i="2" l="1"/>
  <c r="F67" i="1" s="1"/>
  <c r="G64" i="2"/>
  <c r="G67" i="1"/>
  <c r="D56" i="2"/>
  <c r="D40" i="2"/>
  <c r="C37" i="2"/>
  <c r="F68" i="1" l="1"/>
  <c r="G68" i="1"/>
  <c r="F64" i="2"/>
  <c r="E64" i="2"/>
  <c r="C56" i="2"/>
  <c r="C40" i="2"/>
  <c r="E67" i="1"/>
  <c r="E68" i="1" l="1"/>
  <c r="C64" i="2"/>
  <c r="C67" i="1"/>
  <c r="D67" i="1"/>
  <c r="D64" i="2"/>
  <c r="D68" i="1" l="1"/>
  <c r="C68" i="1"/>
  <c r="C99" i="1"/>
  <c r="C58" i="1"/>
  <c r="D58" i="1"/>
  <c r="E58" i="1"/>
  <c r="F58" i="1"/>
  <c r="G58" i="1" l="1"/>
  <c r="D51" i="2" l="1"/>
  <c r="E51" i="2"/>
  <c r="F51" i="2"/>
  <c r="G51" i="2"/>
  <c r="C51" i="2"/>
  <c r="A182" i="1" l="1"/>
  <c r="C46" i="2" l="1"/>
  <c r="D46" i="2"/>
  <c r="E46" i="2"/>
  <c r="F46" i="2"/>
  <c r="G46" i="2"/>
  <c r="G58" i="2" l="1"/>
  <c r="G21" i="1"/>
  <c r="E34" i="1" l="1"/>
  <c r="F34" i="1"/>
  <c r="G34" i="1"/>
  <c r="C198" i="1" l="1"/>
  <c r="C217" i="1" s="1"/>
  <c r="C199" i="1"/>
  <c r="C216" i="1" s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4" i="1"/>
  <c r="C146" i="1"/>
  <c r="C148" i="1"/>
  <c r="C149" i="1"/>
  <c r="C150" i="1"/>
  <c r="C151" i="1"/>
  <c r="C152" i="1"/>
  <c r="C153" i="1"/>
  <c r="E134" i="1" l="1"/>
  <c r="F134" i="1"/>
  <c r="G134" i="1"/>
  <c r="E135" i="1"/>
  <c r="F135" i="1"/>
  <c r="G135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D135" i="1"/>
  <c r="D136" i="1"/>
  <c r="D137" i="1"/>
  <c r="D138" i="1"/>
  <c r="D139" i="1"/>
  <c r="D129" i="1"/>
  <c r="D130" i="1"/>
  <c r="D131" i="1"/>
  <c r="D132" i="1"/>
  <c r="D133" i="1"/>
  <c r="A106" i="1" l="1"/>
  <c r="D106" i="1"/>
  <c r="E106" i="1"/>
  <c r="F106" i="1"/>
  <c r="G106" i="1"/>
  <c r="D63" i="2" l="1"/>
  <c r="D78" i="1" s="1"/>
  <c r="E63" i="2"/>
  <c r="E78" i="1" s="1"/>
  <c r="F63" i="2"/>
  <c r="F78" i="1" s="1"/>
  <c r="G63" i="2"/>
  <c r="G78" i="1" s="1"/>
  <c r="C63" i="2"/>
  <c r="C48" i="2"/>
  <c r="D48" i="2"/>
  <c r="E48" i="2"/>
  <c r="F48" i="2"/>
  <c r="G48" i="2"/>
  <c r="C58" i="2"/>
  <c r="D58" i="2"/>
  <c r="E58" i="2"/>
  <c r="F58" i="2"/>
  <c r="C78" i="1" l="1"/>
  <c r="G124" i="1"/>
  <c r="F124" i="1"/>
  <c r="E124" i="1"/>
  <c r="D124" i="1"/>
  <c r="E66" i="2"/>
  <c r="D66" i="2"/>
  <c r="F66" i="2"/>
  <c r="G66" i="2"/>
  <c r="F52" i="2"/>
  <c r="F54" i="2" s="1"/>
  <c r="G86" i="1"/>
  <c r="E86" i="1"/>
  <c r="C52" i="2"/>
  <c r="C54" i="2" s="1"/>
  <c r="D86" i="1"/>
  <c r="D52" i="2"/>
  <c r="D54" i="2" s="1"/>
  <c r="G52" i="2"/>
  <c r="G54" i="2" s="1"/>
  <c r="E52" i="2"/>
  <c r="E54" i="2" s="1"/>
  <c r="F86" i="1"/>
  <c r="C124" i="1" l="1"/>
  <c r="D140" i="1"/>
  <c r="E140" i="1"/>
  <c r="G140" i="1"/>
  <c r="F140" i="1"/>
  <c r="A2" i="7" l="1"/>
  <c r="A3" i="7"/>
  <c r="L10" i="7"/>
  <c r="Q10" i="7" s="1"/>
  <c r="L9" i="7"/>
  <c r="Q9" i="7" s="1"/>
  <c r="L8" i="7"/>
  <c r="P8" i="7" s="1"/>
  <c r="L7" i="7"/>
  <c r="P7" i="7" s="1"/>
  <c r="L6" i="7"/>
  <c r="Q6" i="7" s="1"/>
  <c r="L5" i="7"/>
  <c r="P5" i="7" s="1"/>
  <c r="L4" i="7"/>
  <c r="P4" i="7" s="1"/>
  <c r="L3" i="7"/>
  <c r="P3" i="7" s="1"/>
  <c r="L2" i="7"/>
  <c r="Q2" i="7" s="1"/>
  <c r="Q4" i="7" l="1"/>
  <c r="Q7" i="7"/>
  <c r="P2" i="7"/>
  <c r="P6" i="7"/>
  <c r="Q5" i="7"/>
  <c r="P10" i="7"/>
  <c r="Q8" i="7"/>
  <c r="Q3" i="7"/>
  <c r="P9" i="7"/>
  <c r="E4" i="6"/>
  <c r="E3" i="6"/>
  <c r="E199" i="1" l="1"/>
  <c r="F199" i="1"/>
  <c r="G199" i="1"/>
  <c r="D199" i="1"/>
  <c r="E198" i="1"/>
  <c r="F198" i="1"/>
  <c r="G198" i="1"/>
  <c r="D198" i="1"/>
  <c r="A1" i="1" l="1"/>
  <c r="A1" i="7" s="1"/>
  <c r="A1" i="6"/>
  <c r="A2" i="6" l="1"/>
  <c r="D34" i="1" l="1"/>
  <c r="C56" i="1"/>
  <c r="E5" i="6"/>
  <c r="G4" i="6" s="1"/>
  <c r="G5" i="6" s="1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11" i="6"/>
  <c r="B11" i="6" s="1"/>
  <c r="A12" i="6"/>
  <c r="B12" i="6" l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B13" i="6" l="1"/>
  <c r="B14" i="6"/>
  <c r="B15" i="6" l="1"/>
  <c r="B16" i="6" l="1"/>
  <c r="B17" i="6" l="1"/>
  <c r="B18" i="6" l="1"/>
  <c r="B19" i="6" l="1"/>
  <c r="B20" i="6" l="1"/>
  <c r="B21" i="6" l="1"/>
  <c r="B22" i="6" l="1"/>
  <c r="B23" i="6" l="1"/>
  <c r="B24" i="6" l="1"/>
  <c r="B25" i="6" l="1"/>
  <c r="B26" i="6" l="1"/>
  <c r="B27" i="6" l="1"/>
  <c r="B28" i="6" l="1"/>
  <c r="B29" i="6" l="1"/>
  <c r="B30" i="6" l="1"/>
  <c r="B31" i="6" l="1"/>
  <c r="B32" i="6" l="1"/>
  <c r="B33" i="6" l="1"/>
  <c r="B34" i="6" l="1"/>
  <c r="B35" i="6" l="1"/>
  <c r="B36" i="6" l="1"/>
  <c r="B37" i="6" l="1"/>
  <c r="B38" i="6" l="1"/>
  <c r="B39" i="6" l="1"/>
  <c r="B40" i="6" l="1"/>
  <c r="B41" i="6" l="1"/>
  <c r="B42" i="6" l="1"/>
  <c r="B43" i="6" l="1"/>
  <c r="B45" i="6" l="1"/>
  <c r="B44" i="6"/>
  <c r="B2" i="1" l="1"/>
  <c r="B60" i="2"/>
  <c r="C33" i="2"/>
  <c r="C2" i="1" s="1"/>
  <c r="C2" i="7" s="1"/>
  <c r="B2" i="7" l="1"/>
  <c r="D33" i="2"/>
  <c r="E33" i="2" s="1"/>
  <c r="F33" i="2" s="1"/>
  <c r="C60" i="2"/>
  <c r="I187" i="1" l="1"/>
  <c r="D60" i="2"/>
  <c r="D2" i="1"/>
  <c r="D2" i="7" s="1"/>
  <c r="C57" i="2"/>
  <c r="E57" i="2"/>
  <c r="F57" i="2"/>
  <c r="G57" i="2"/>
  <c r="D57" i="2"/>
  <c r="E60" i="2"/>
  <c r="E2" i="1"/>
  <c r="E2" i="7" s="1"/>
  <c r="G33" i="2"/>
  <c r="F60" i="2"/>
  <c r="F2" i="1"/>
  <c r="C209" i="1"/>
  <c r="B209" i="1"/>
  <c r="C201" i="1"/>
  <c r="B201" i="1"/>
  <c r="C196" i="1"/>
  <c r="B196" i="1"/>
  <c r="C190" i="1"/>
  <c r="B190" i="1"/>
  <c r="C180" i="1"/>
  <c r="B180" i="1"/>
  <c r="C160" i="1"/>
  <c r="B160" i="1"/>
  <c r="A144" i="1"/>
  <c r="D144" i="1"/>
  <c r="E144" i="1"/>
  <c r="F144" i="1"/>
  <c r="G144" i="1"/>
  <c r="A118" i="1"/>
  <c r="D118" i="1"/>
  <c r="E118" i="1"/>
  <c r="F118" i="1"/>
  <c r="G118" i="1"/>
  <c r="A117" i="1"/>
  <c r="D117" i="1"/>
  <c r="E117" i="1"/>
  <c r="F117" i="1"/>
  <c r="G117" i="1"/>
  <c r="G40" i="1"/>
  <c r="B34" i="1"/>
  <c r="G13" i="1"/>
  <c r="C21" i="1"/>
  <c r="D21" i="1"/>
  <c r="F21" i="1"/>
  <c r="B48" i="2"/>
  <c r="C32" i="1"/>
  <c r="E32" i="1"/>
  <c r="F32" i="1"/>
  <c r="G32" i="1"/>
  <c r="B51" i="2"/>
  <c r="B40" i="1" s="1"/>
  <c r="E40" i="1"/>
  <c r="F40" i="1"/>
  <c r="B63" i="2"/>
  <c r="E13" i="1"/>
  <c r="D13" i="1"/>
  <c r="C13" i="1"/>
  <c r="F13" i="1"/>
  <c r="E116" i="1"/>
  <c r="F116" i="1"/>
  <c r="G116" i="1"/>
  <c r="D116" i="1"/>
  <c r="E115" i="1"/>
  <c r="F115" i="1"/>
  <c r="G115" i="1"/>
  <c r="D115" i="1"/>
  <c r="E149" i="1"/>
  <c r="F149" i="1"/>
  <c r="G149" i="1"/>
  <c r="D149" i="1"/>
  <c r="E146" i="1"/>
  <c r="F146" i="1"/>
  <c r="G146" i="1"/>
  <c r="D146" i="1"/>
  <c r="E130" i="1"/>
  <c r="F130" i="1"/>
  <c r="G130" i="1"/>
  <c r="F111" i="1"/>
  <c r="E108" i="1"/>
  <c r="F108" i="1"/>
  <c r="G108" i="1"/>
  <c r="D108" i="1"/>
  <c r="C34" i="1"/>
  <c r="G111" i="1"/>
  <c r="D111" i="1"/>
  <c r="E111" i="1"/>
  <c r="H198" i="1"/>
  <c r="H199" i="1"/>
  <c r="H197" i="1"/>
  <c r="A81" i="1"/>
  <c r="A149" i="1"/>
  <c r="A129" i="1"/>
  <c r="E129" i="1"/>
  <c r="F129" i="1"/>
  <c r="G129" i="1"/>
  <c r="A101" i="1"/>
  <c r="D101" i="1"/>
  <c r="E101" i="1"/>
  <c r="F101" i="1"/>
  <c r="G101" i="1"/>
  <c r="C40" i="1"/>
  <c r="D40" i="1"/>
  <c r="D32" i="1"/>
  <c r="A121" i="1"/>
  <c r="D121" i="1"/>
  <c r="E121" i="1"/>
  <c r="F121" i="1"/>
  <c r="G121" i="1"/>
  <c r="A108" i="1"/>
  <c r="E150" i="1"/>
  <c r="F150" i="1"/>
  <c r="G150" i="1"/>
  <c r="E133" i="1"/>
  <c r="F133" i="1"/>
  <c r="G133" i="1"/>
  <c r="A153" i="1"/>
  <c r="D153" i="1"/>
  <c r="E153" i="1"/>
  <c r="F153" i="1"/>
  <c r="G153" i="1"/>
  <c r="E152" i="1"/>
  <c r="F152" i="1"/>
  <c r="G152" i="1"/>
  <c r="D152" i="1"/>
  <c r="A152" i="1"/>
  <c r="D114" i="1"/>
  <c r="D150" i="1"/>
  <c r="D151" i="1"/>
  <c r="D197" i="1"/>
  <c r="D104" i="1"/>
  <c r="F128" i="1"/>
  <c r="E151" i="1"/>
  <c r="E100" i="1"/>
  <c r="E105" i="1"/>
  <c r="E107" i="1"/>
  <c r="G128" i="1"/>
  <c r="F122" i="1"/>
  <c r="F148" i="1"/>
  <c r="F104" i="1"/>
  <c r="G216" i="1"/>
  <c r="G110" i="1"/>
  <c r="G151" i="1"/>
  <c r="F151" i="1"/>
  <c r="E102" i="1"/>
  <c r="E103" i="1"/>
  <c r="E104" i="1"/>
  <c r="E110" i="1"/>
  <c r="E119" i="1"/>
  <c r="E120" i="1"/>
  <c r="E122" i="1"/>
  <c r="F102" i="1"/>
  <c r="F103" i="1"/>
  <c r="F107" i="1"/>
  <c r="F110" i="1"/>
  <c r="F119" i="1"/>
  <c r="F120" i="1"/>
  <c r="G100" i="1"/>
  <c r="G103" i="1"/>
  <c r="G104" i="1"/>
  <c r="G105" i="1"/>
  <c r="G107" i="1"/>
  <c r="G119" i="1"/>
  <c r="G122" i="1"/>
  <c r="D102" i="1"/>
  <c r="D103" i="1"/>
  <c r="D105" i="1"/>
  <c r="D107" i="1"/>
  <c r="D110" i="1"/>
  <c r="A147" i="1"/>
  <c r="D148" i="1"/>
  <c r="D128" i="1"/>
  <c r="D134" i="1"/>
  <c r="E145" i="1"/>
  <c r="F145" i="1"/>
  <c r="E148" i="1"/>
  <c r="E216" i="1"/>
  <c r="E217" i="1"/>
  <c r="E204" i="1"/>
  <c r="F204" i="1"/>
  <c r="C204" i="1"/>
  <c r="D204" i="1"/>
  <c r="G217" i="1"/>
  <c r="A82" i="1"/>
  <c r="A83" i="1"/>
  <c r="A84" i="1"/>
  <c r="A85" i="1"/>
  <c r="A80" i="1"/>
  <c r="A146" i="1"/>
  <c r="E128" i="1"/>
  <c r="E131" i="1"/>
  <c r="F131" i="1"/>
  <c r="E132" i="1"/>
  <c r="F132" i="1"/>
  <c r="G132" i="1"/>
  <c r="A133" i="1"/>
  <c r="A57" i="1"/>
  <c r="A150" i="1"/>
  <c r="A151" i="1"/>
  <c r="A148" i="1"/>
  <c r="A145" i="1"/>
  <c r="A130" i="1"/>
  <c r="A131" i="1"/>
  <c r="A132" i="1"/>
  <c r="A128" i="1"/>
  <c r="A111" i="1"/>
  <c r="A110" i="1"/>
  <c r="A122" i="1"/>
  <c r="A120" i="1"/>
  <c r="A115" i="1"/>
  <c r="A116" i="1"/>
  <c r="A119" i="1"/>
  <c r="A114" i="1"/>
  <c r="A109" i="1"/>
  <c r="A107" i="1"/>
  <c r="A99" i="1"/>
  <c r="A100" i="1"/>
  <c r="A102" i="1"/>
  <c r="A103" i="1"/>
  <c r="A104" i="1"/>
  <c r="A105" i="1"/>
  <c r="C96" i="1"/>
  <c r="C63" i="1"/>
  <c r="C55" i="1"/>
  <c r="D196" i="1"/>
  <c r="D190" i="1"/>
  <c r="D201" i="1"/>
  <c r="D160" i="1"/>
  <c r="D209" i="1"/>
  <c r="D180" i="1"/>
  <c r="D96" i="1"/>
  <c r="D55" i="1"/>
  <c r="D63" i="1"/>
  <c r="G102" i="1"/>
  <c r="G204" i="1"/>
  <c r="F100" i="1"/>
  <c r="F216" i="1"/>
  <c r="F217" i="1"/>
  <c r="D122" i="1"/>
  <c r="G120" i="1"/>
  <c r="F105" i="1"/>
  <c r="D100" i="1"/>
  <c r="G131" i="1"/>
  <c r="G148" i="1"/>
  <c r="D120" i="1"/>
  <c r="D119" i="1"/>
  <c r="G114" i="1"/>
  <c r="E114" i="1"/>
  <c r="F114" i="1"/>
  <c r="E109" i="1"/>
  <c r="G109" i="1"/>
  <c r="D109" i="1"/>
  <c r="F109" i="1"/>
  <c r="D216" i="1"/>
  <c r="D217" i="1"/>
  <c r="F14" i="1" l="1"/>
  <c r="D141" i="1"/>
  <c r="D192" i="1" s="1"/>
  <c r="B32" i="1"/>
  <c r="B52" i="2"/>
  <c r="B54" i="2" s="1"/>
  <c r="G141" i="1"/>
  <c r="G192" i="1" s="1"/>
  <c r="E141" i="1"/>
  <c r="E192" i="1" s="1"/>
  <c r="F141" i="1"/>
  <c r="F192" i="1" s="1"/>
  <c r="E99" i="1"/>
  <c r="C145" i="1"/>
  <c r="A139" i="1"/>
  <c r="A137" i="1"/>
  <c r="A135" i="1"/>
  <c r="A138" i="1"/>
  <c r="A136" i="1"/>
  <c r="C197" i="1"/>
  <c r="A134" i="1"/>
  <c r="E190" i="1"/>
  <c r="C71" i="1"/>
  <c r="C205" i="1" s="1"/>
  <c r="E196" i="1"/>
  <c r="D207" i="1"/>
  <c r="D99" i="1"/>
  <c r="D203" i="1"/>
  <c r="B13" i="1"/>
  <c r="B21" i="1"/>
  <c r="B58" i="2"/>
  <c r="C66" i="2" s="1"/>
  <c r="E180" i="1"/>
  <c r="E55" i="1"/>
  <c r="E160" i="1"/>
  <c r="E201" i="1"/>
  <c r="E96" i="1"/>
  <c r="E209" i="1"/>
  <c r="E63" i="1"/>
  <c r="F196" i="1"/>
  <c r="F2" i="7"/>
  <c r="G207" i="1"/>
  <c r="E197" i="1"/>
  <c r="D71" i="1"/>
  <c r="D205" i="1" s="1"/>
  <c r="F203" i="1"/>
  <c r="F197" i="1"/>
  <c r="G71" i="1"/>
  <c r="G205" i="1" s="1"/>
  <c r="G197" i="1"/>
  <c r="D145" i="1"/>
  <c r="G33" i="1"/>
  <c r="F33" i="1"/>
  <c r="E33" i="1"/>
  <c r="D33" i="1"/>
  <c r="C33" i="1"/>
  <c r="B33" i="1"/>
  <c r="D22" i="1"/>
  <c r="C22" i="1"/>
  <c r="G22" i="1"/>
  <c r="F22" i="1"/>
  <c r="C14" i="1"/>
  <c r="D14" i="1"/>
  <c r="E14" i="1"/>
  <c r="G14" i="1"/>
  <c r="F190" i="1"/>
  <c r="F160" i="1"/>
  <c r="F201" i="1"/>
  <c r="F96" i="1"/>
  <c r="F180" i="1"/>
  <c r="F209" i="1"/>
  <c r="F63" i="1"/>
  <c r="F55" i="1"/>
  <c r="C203" i="1"/>
  <c r="C207" i="1"/>
  <c r="G60" i="2"/>
  <c r="G2" i="1"/>
  <c r="G2" i="7" s="1"/>
  <c r="F99" i="1"/>
  <c r="G99" i="1"/>
  <c r="G203" i="1"/>
  <c r="E21" i="1"/>
  <c r="G145" i="1"/>
  <c r="F71" i="1"/>
  <c r="F205" i="1" s="1"/>
  <c r="E71" i="1"/>
  <c r="E205" i="1" s="1"/>
  <c r="F207" i="1"/>
  <c r="E203" i="1"/>
  <c r="E207" i="1"/>
  <c r="D65" i="2" l="1"/>
  <c r="D67" i="2" s="1"/>
  <c r="D68" i="2" s="1"/>
  <c r="E65" i="2"/>
  <c r="E67" i="2" s="1"/>
  <c r="E68" i="2" s="1"/>
  <c r="F65" i="2"/>
  <c r="F67" i="2" s="1"/>
  <c r="F68" i="2" s="1"/>
  <c r="G65" i="2"/>
  <c r="G67" i="2" s="1"/>
  <c r="G68" i="2" s="1"/>
  <c r="B57" i="2"/>
  <c r="B14" i="1"/>
  <c r="C35" i="1"/>
  <c r="C174" i="1" s="1"/>
  <c r="C213" i="1" s="1"/>
  <c r="D35" i="1"/>
  <c r="D173" i="1" s="1"/>
  <c r="G35" i="1"/>
  <c r="E35" i="1"/>
  <c r="E173" i="1" s="1"/>
  <c r="F35" i="1"/>
  <c r="F173" i="1" s="1"/>
  <c r="B35" i="1"/>
  <c r="B22" i="1"/>
  <c r="C23" i="1"/>
  <c r="C169" i="1" s="1"/>
  <c r="C170" i="1" s="1"/>
  <c r="G77" i="1"/>
  <c r="E77" i="1"/>
  <c r="C86" i="1"/>
  <c r="F77" i="1"/>
  <c r="D77" i="1"/>
  <c r="D23" i="1"/>
  <c r="D169" i="1" s="1"/>
  <c r="D170" i="1" s="1"/>
  <c r="F23" i="1"/>
  <c r="F169" i="1" s="1"/>
  <c r="F170" i="1" s="1"/>
  <c r="G23" i="1"/>
  <c r="G169" i="1" s="1"/>
  <c r="G170" i="1" s="1"/>
  <c r="E22" i="1"/>
  <c r="E23" i="1" s="1"/>
  <c r="E169" i="1" s="1"/>
  <c r="E170" i="1" s="1"/>
  <c r="G196" i="1"/>
  <c r="G63" i="1"/>
  <c r="G160" i="1"/>
  <c r="G209" i="1"/>
  <c r="G180" i="1"/>
  <c r="G201" i="1"/>
  <c r="G96" i="1"/>
  <c r="G190" i="1"/>
  <c r="G55" i="1"/>
  <c r="D41" i="1"/>
  <c r="G49" i="1"/>
  <c r="G41" i="1"/>
  <c r="E49" i="1"/>
  <c r="E41" i="1"/>
  <c r="G123" i="1" l="1"/>
  <c r="D123" i="1"/>
  <c r="F123" i="1"/>
  <c r="E123" i="1"/>
  <c r="C140" i="1"/>
  <c r="C141" i="1" s="1"/>
  <c r="C192" i="1" s="1"/>
  <c r="D172" i="1"/>
  <c r="D215" i="1"/>
  <c r="D174" i="1"/>
  <c r="D213" i="1" s="1"/>
  <c r="D175" i="1"/>
  <c r="D24" i="1"/>
  <c r="G24" i="1"/>
  <c r="G174" i="1"/>
  <c r="G213" i="1" s="1"/>
  <c r="G173" i="1"/>
  <c r="E172" i="1"/>
  <c r="G175" i="1"/>
  <c r="C175" i="1"/>
  <c r="B23" i="1"/>
  <c r="C24" i="1"/>
  <c r="F24" i="1"/>
  <c r="F172" i="1"/>
  <c r="C173" i="1"/>
  <c r="F174" i="1"/>
  <c r="F213" i="1" s="1"/>
  <c r="C172" i="1"/>
  <c r="F175" i="1"/>
  <c r="F215" i="1"/>
  <c r="B41" i="1"/>
  <c r="G79" i="1"/>
  <c r="G87" i="1" s="1"/>
  <c r="G89" i="1" s="1"/>
  <c r="F79" i="1"/>
  <c r="F87" i="1" s="1"/>
  <c r="F89" i="1" s="1"/>
  <c r="F182" i="1" s="1"/>
  <c r="E79" i="1"/>
  <c r="E87" i="1" s="1"/>
  <c r="E89" i="1" s="1"/>
  <c r="E182" i="1" s="1"/>
  <c r="D79" i="1"/>
  <c r="D87" i="1" s="1"/>
  <c r="D89" i="1" s="1"/>
  <c r="D182" i="1" s="1"/>
  <c r="C65" i="2"/>
  <c r="C77" i="1"/>
  <c r="E215" i="1"/>
  <c r="E175" i="1"/>
  <c r="E174" i="1"/>
  <c r="E213" i="1" s="1"/>
  <c r="E24" i="1"/>
  <c r="G172" i="1"/>
  <c r="G215" i="1"/>
  <c r="G69" i="2"/>
  <c r="E69" i="2"/>
  <c r="D69" i="2"/>
  <c r="F69" i="2"/>
  <c r="D42" i="1"/>
  <c r="G42" i="1"/>
  <c r="B49" i="1"/>
  <c r="C41" i="1"/>
  <c r="C49" i="1"/>
  <c r="D49" i="1"/>
  <c r="F41" i="1"/>
  <c r="F49" i="1"/>
  <c r="E42" i="1"/>
  <c r="C123" i="1" l="1"/>
  <c r="C67" i="2"/>
  <c r="G182" i="1"/>
  <c r="B42" i="1"/>
  <c r="C79" i="1"/>
  <c r="C181" i="1" s="1"/>
  <c r="D93" i="1"/>
  <c r="C42" i="1"/>
  <c r="F42" i="1"/>
  <c r="B50" i="1"/>
  <c r="F93" i="1"/>
  <c r="E93" i="1"/>
  <c r="C68" i="2" l="1"/>
  <c r="C93" i="1" s="1"/>
  <c r="D112" i="1"/>
  <c r="D113" i="1" s="1"/>
  <c r="D125" i="1" s="1"/>
  <c r="E112" i="1"/>
  <c r="E113" i="1" s="1"/>
  <c r="E125" i="1" s="1"/>
  <c r="F112" i="1"/>
  <c r="F113" i="1" s="1"/>
  <c r="F125" i="1" s="1"/>
  <c r="B51" i="1"/>
  <c r="C87" i="1"/>
  <c r="C89" i="1" s="1"/>
  <c r="D181" i="1"/>
  <c r="D60" i="1"/>
  <c r="C69" i="2"/>
  <c r="G93" i="1"/>
  <c r="E181" i="1"/>
  <c r="F181" i="1"/>
  <c r="C112" i="1" l="1"/>
  <c r="C113" i="1" s="1"/>
  <c r="C125" i="1" s="1"/>
  <c r="C194" i="1" s="1"/>
  <c r="E191" i="1"/>
  <c r="E194" i="1"/>
  <c r="E193" i="1"/>
  <c r="E214" i="1"/>
  <c r="G112" i="1"/>
  <c r="G113" i="1" s="1"/>
  <c r="G125" i="1" s="1"/>
  <c r="D194" i="1"/>
  <c r="D193" i="1"/>
  <c r="D191" i="1"/>
  <c r="D214" i="1"/>
  <c r="F193" i="1"/>
  <c r="F191" i="1"/>
  <c r="F214" i="1"/>
  <c r="F194" i="1"/>
  <c r="B52" i="1"/>
  <c r="C91" i="1"/>
  <c r="C94" i="1" s="1"/>
  <c r="C182" i="1"/>
  <c r="D147" i="1"/>
  <c r="C60" i="1"/>
  <c r="G60" i="1"/>
  <c r="G181" i="1"/>
  <c r="F60" i="1"/>
  <c r="E60" i="1"/>
  <c r="C188" i="1" l="1"/>
  <c r="C193" i="1"/>
  <c r="C191" i="1"/>
  <c r="C214" i="1"/>
  <c r="G214" i="1"/>
  <c r="G191" i="1"/>
  <c r="G193" i="1"/>
  <c r="G194" i="1"/>
  <c r="G147" i="1"/>
  <c r="F147" i="1"/>
  <c r="F154" i="1" s="1"/>
  <c r="F156" i="1" s="1"/>
  <c r="F157" i="1" s="1"/>
  <c r="E147" i="1"/>
  <c r="E154" i="1" s="1"/>
  <c r="E156" i="1" s="1"/>
  <c r="E157" i="1" s="1"/>
  <c r="D154" i="1"/>
  <c r="D156" i="1" s="1"/>
  <c r="D157" i="1" s="1"/>
  <c r="C147" i="1"/>
  <c r="C154" i="1" s="1"/>
  <c r="C156" i="1" s="1"/>
  <c r="C157" i="1" s="1"/>
  <c r="G154" i="1" l="1"/>
  <c r="G156" i="1" s="1"/>
  <c r="G157" i="1" s="1"/>
  <c r="C183" i="1" l="1"/>
  <c r="C184" i="1" l="1"/>
  <c r="C57" i="1"/>
  <c r="C206" i="1"/>
  <c r="C61" i="1" l="1"/>
  <c r="C48" i="1" l="1"/>
  <c r="D56" i="1"/>
  <c r="C50" i="1" l="1"/>
  <c r="C165" i="1"/>
  <c r="C177" i="1" l="1"/>
  <c r="C166" i="1"/>
  <c r="C187" i="1" s="1"/>
  <c r="C51" i="1"/>
  <c r="C178" i="1"/>
  <c r="C211" i="1"/>
  <c r="C186" i="1"/>
  <c r="C167" i="1" l="1"/>
  <c r="C52" i="1"/>
  <c r="C185" i="1"/>
  <c r="C163" i="1"/>
  <c r="C162" i="1" s="1"/>
  <c r="C212" i="1" l="1"/>
  <c r="C164" i="1"/>
  <c r="F91" i="1"/>
  <c r="F94" i="1" s="1"/>
  <c r="G91" i="1"/>
  <c r="E91" i="1"/>
  <c r="E183" i="1" s="1"/>
  <c r="D91" i="1"/>
  <c r="D94" i="1" s="1"/>
  <c r="D188" i="1" l="1"/>
  <c r="F188" i="1"/>
  <c r="D57" i="1"/>
  <c r="F183" i="1"/>
  <c r="D206" i="1"/>
  <c r="D184" i="1"/>
  <c r="F184" i="1"/>
  <c r="F206" i="1"/>
  <c r="F57" i="1"/>
  <c r="D183" i="1"/>
  <c r="G183" i="1"/>
  <c r="G94" i="1"/>
  <c r="E94" i="1"/>
  <c r="E188" i="1" l="1"/>
  <c r="G188" i="1"/>
  <c r="D61" i="1"/>
  <c r="E206" i="1"/>
  <c r="E57" i="1"/>
  <c r="E184" i="1"/>
  <c r="G184" i="1"/>
  <c r="G57" i="1"/>
  <c r="G206" i="1"/>
  <c r="E56" i="1" l="1"/>
  <c r="E61" i="1" s="1"/>
  <c r="E48" i="1" s="1"/>
  <c r="D48" i="1"/>
  <c r="D165" i="1" l="1"/>
  <c r="D50" i="1"/>
  <c r="D177" i="1" s="1"/>
  <c r="F56" i="1"/>
  <c r="F61" i="1" s="1"/>
  <c r="G56" i="1" s="1"/>
  <c r="G61" i="1" s="1"/>
  <c r="E165" i="1"/>
  <c r="E50" i="1"/>
  <c r="D51" i="1" l="1"/>
  <c r="D167" i="1" s="1"/>
  <c r="D178" i="1"/>
  <c r="D210" i="1"/>
  <c r="D166" i="1"/>
  <c r="D187" i="1" s="1"/>
  <c r="D186" i="1"/>
  <c r="D211" i="1"/>
  <c r="F48" i="1"/>
  <c r="G48" i="1"/>
  <c r="E178" i="1"/>
  <c r="E51" i="1"/>
  <c r="E177" i="1"/>
  <c r="E210" i="1"/>
  <c r="E166" i="1"/>
  <c r="E187" i="1" s="1"/>
  <c r="E211" i="1"/>
  <c r="E186" i="1"/>
  <c r="F165" i="1" l="1"/>
  <c r="D163" i="1"/>
  <c r="D162" i="1" s="1"/>
  <c r="D212" i="1" s="1"/>
  <c r="D52" i="1"/>
  <c r="D185" i="1"/>
  <c r="E163" i="1"/>
  <c r="E162" i="1" s="1"/>
  <c r="E212" i="1" s="1"/>
  <c r="E167" i="1"/>
  <c r="F50" i="1"/>
  <c r="F211" i="1" s="1"/>
  <c r="E52" i="1"/>
  <c r="E185" i="1"/>
  <c r="G165" i="1"/>
  <c r="G50" i="1"/>
  <c r="D164" i="1" l="1"/>
  <c r="E164" i="1"/>
  <c r="F186" i="1"/>
  <c r="F166" i="1"/>
  <c r="F187" i="1" s="1"/>
  <c r="F177" i="1"/>
  <c r="F210" i="1"/>
  <c r="F51" i="1"/>
  <c r="F178" i="1"/>
  <c r="G210" i="1"/>
  <c r="G166" i="1"/>
  <c r="G187" i="1" s="1"/>
  <c r="G177" i="1"/>
  <c r="G178" i="1"/>
  <c r="G211" i="1"/>
  <c r="G51" i="1"/>
  <c r="G186" i="1"/>
  <c r="F163" i="1" l="1"/>
  <c r="F162" i="1" s="1"/>
  <c r="F212" i="1" s="1"/>
  <c r="F167" i="1"/>
  <c r="G163" i="1"/>
  <c r="G162" i="1" s="1"/>
  <c r="G212" i="1" s="1"/>
  <c r="G167" i="1"/>
  <c r="D6" i="6"/>
  <c r="F185" i="1"/>
  <c r="F52" i="1"/>
  <c r="G52" i="1"/>
  <c r="G185" i="1"/>
  <c r="D7" i="6" s="1"/>
  <c r="F164" i="1" l="1"/>
  <c r="G164" i="1"/>
  <c r="J11" i="7"/>
  <c r="K3" i="7" s="1"/>
  <c r="K8" i="7" l="1"/>
  <c r="N8" i="7" s="1"/>
  <c r="K10" i="7"/>
  <c r="K2" i="7"/>
  <c r="K5" i="7"/>
  <c r="K9" i="7"/>
  <c r="K6" i="7"/>
  <c r="K4" i="7"/>
  <c r="K7" i="7"/>
  <c r="N3" i="7"/>
  <c r="O3" i="7"/>
  <c r="O8" i="7" l="1"/>
  <c r="O7" i="7"/>
  <c r="N7" i="7"/>
  <c r="N4" i="7"/>
  <c r="O4" i="7"/>
  <c r="O6" i="7"/>
  <c r="N6" i="7"/>
  <c r="N9" i="7"/>
  <c r="O9" i="7"/>
  <c r="N5" i="7"/>
  <c r="O5" i="7"/>
  <c r="N2" i="7"/>
  <c r="O2" i="7"/>
  <c r="O10" i="7"/>
  <c r="N10" i="7"/>
  <c r="E8" i="6" l="1"/>
</calcChain>
</file>

<file path=xl/sharedStrings.xml><?xml version="1.0" encoding="utf-8"?>
<sst xmlns="http://schemas.openxmlformats.org/spreadsheetml/2006/main" count="255" uniqueCount="224">
  <si>
    <t>Bilanzen</t>
  </si>
  <si>
    <t>AKTIVEN</t>
  </si>
  <si>
    <t>Liquide Mittel</t>
  </si>
  <si>
    <t>Forderungen aus L&amp;L</t>
  </si>
  <si>
    <t>Übrige Forderungen</t>
  </si>
  <si>
    <t>Aktive Rechnungsabgrenzung Zinsen</t>
  </si>
  <si>
    <t>Übrige aktive Rechnungsabgrenzung</t>
  </si>
  <si>
    <t>Umlaufvermögen</t>
  </si>
  <si>
    <t>Mobile Sachanlagen</t>
  </si>
  <si>
    <t>Immobile Sachanlagen</t>
  </si>
  <si>
    <t>Immaterielle Sachanlagen</t>
  </si>
  <si>
    <t>Anlagevermögen</t>
  </si>
  <si>
    <t>PASSIVEN</t>
  </si>
  <si>
    <t>Passive Rechnungsabgrenzung Zinsen</t>
  </si>
  <si>
    <t>Übrige passive Rechnungsabgrenzung</t>
  </si>
  <si>
    <t>Kurzfristige Verbindlichkeiten</t>
  </si>
  <si>
    <t>Steuerrückstellungen</t>
  </si>
  <si>
    <t>Langfr. oper. Finanzverbindlichkeiten</t>
  </si>
  <si>
    <t>Langfristige Verbindlichkeiten</t>
  </si>
  <si>
    <t>Verbindlichkeiten geg. Nahestehenden</t>
  </si>
  <si>
    <t>Eigenkapital</t>
  </si>
  <si>
    <t>Gewinnverwendung</t>
  </si>
  <si>
    <t>Reservenzuweisung</t>
  </si>
  <si>
    <t>Verbindlichkeiten aus L&amp;L</t>
  </si>
  <si>
    <t>Zuwachskapital nach Gewinnverteilung</t>
  </si>
  <si>
    <t>Personalaufwand</t>
  </si>
  <si>
    <t>Raumaufwand</t>
  </si>
  <si>
    <t>Umsatzerlöse</t>
  </si>
  <si>
    <t>Betriebsaufwand</t>
  </si>
  <si>
    <t>Verwaltungsaufwand</t>
  </si>
  <si>
    <t>EBITDA</t>
  </si>
  <si>
    <t>EBT</t>
  </si>
  <si>
    <t>Steueraufwand</t>
  </si>
  <si>
    <t>Operativer Cashflow NUV</t>
  </si>
  <si>
    <t>Operativer Cashflow Liquidität</t>
  </si>
  <si>
    <t>UMSATZBEREICH</t>
  </si>
  <si>
    <t>INVESTITIONSBEREICH</t>
  </si>
  <si>
    <t>Cashflow aus Investitionstätigkeit</t>
  </si>
  <si>
    <t>FINANZIERUNGSBEREICH</t>
  </si>
  <si>
    <t>Verbindlichkeiten aus Ausschüttungen</t>
  </si>
  <si>
    <t>Cashflow aus Finanzierungstätigkeit</t>
  </si>
  <si>
    <t>Veränderung Geld</t>
  </si>
  <si>
    <t>Total Passiven</t>
  </si>
  <si>
    <t>Total Aktiven</t>
  </si>
  <si>
    <t>Finanzielle Sachanlagen</t>
  </si>
  <si>
    <t>Forderungen gegen. Nahestehenden</t>
  </si>
  <si>
    <t>Übrige oper. Rückstellungen</t>
  </si>
  <si>
    <t>Kontrolle</t>
  </si>
  <si>
    <t>Bruttoerfolg</t>
  </si>
  <si>
    <t>Cash Ratio</t>
  </si>
  <si>
    <t>Finanzierungsverhältnis</t>
  </si>
  <si>
    <t>Bilanzanalyse</t>
  </si>
  <si>
    <t>Kapitalstruktur</t>
  </si>
  <si>
    <t>Fremdfinanzierunggsgrad</t>
  </si>
  <si>
    <t>Eigenfinanzierungsgrad</t>
  </si>
  <si>
    <t>Selbstfinanzierungsgrad I</t>
  </si>
  <si>
    <t>Capital Employed</t>
  </si>
  <si>
    <t>Vermögensstruktur</t>
  </si>
  <si>
    <t>Umlaufvermögensintensität</t>
  </si>
  <si>
    <t>Anlagevermögensintensität</t>
  </si>
  <si>
    <t>Liquidität</t>
  </si>
  <si>
    <t>Quick Ratio</t>
  </si>
  <si>
    <t>Current Ratio</t>
  </si>
  <si>
    <t>Net Working Capital</t>
  </si>
  <si>
    <t>Anlagedeckung</t>
  </si>
  <si>
    <t>Anlagedeckungsgrad I</t>
  </si>
  <si>
    <t>Anlagedeckungsgrad II</t>
  </si>
  <si>
    <t>Erfolgsanalyse</t>
  </si>
  <si>
    <t>EBI</t>
  </si>
  <si>
    <t>Return On Equity</t>
  </si>
  <si>
    <t>Return On Capital Employed</t>
  </si>
  <si>
    <t>Cashflowanalyse</t>
  </si>
  <si>
    <t>Cashflow-Investitionsverhältnis</t>
  </si>
  <si>
    <t>Cashflow-Umsatzrate</t>
  </si>
  <si>
    <t>Debitorenzahlungsfrist</t>
  </si>
  <si>
    <t>Lagerdauer</t>
  </si>
  <si>
    <t>Kreditorenzahlungsfrist</t>
  </si>
  <si>
    <t>Wertschöpfung</t>
  </si>
  <si>
    <t>Mitarbeiterzahlen</t>
  </si>
  <si>
    <t>Umsatz je Mitarbeiter</t>
  </si>
  <si>
    <t>Peronalaufwand je Mitarbeiter</t>
  </si>
  <si>
    <t>Bruttoerfolg je Mitarbeiter</t>
  </si>
  <si>
    <t>Personalaufwand je Umsatzfranken</t>
  </si>
  <si>
    <t>Insolvenzprognose</t>
  </si>
  <si>
    <t>Altmann:  Z-Score (alt)</t>
  </si>
  <si>
    <t>Altmann:  Z-Score (neu)</t>
  </si>
  <si>
    <t>Weibel:  FFG</t>
  </si>
  <si>
    <t>Weibel:  Liqu. III</t>
  </si>
  <si>
    <t>Weibel:  CF / kfr. FK</t>
  </si>
  <si>
    <t>Weibel:  (liqu.M.-kfr.FK)/Betr.A v. Abs.</t>
  </si>
  <si>
    <t>Weibel:  KZF</t>
  </si>
  <si>
    <t>Weibel:  LD</t>
  </si>
  <si>
    <t>Unternehmensanalyse</t>
  </si>
  <si>
    <t>Jahresgewinn je Mitarbeiter</t>
  </si>
  <si>
    <t>stille Reserven</t>
  </si>
  <si>
    <t>latente Steuern</t>
  </si>
  <si>
    <t>Grundkapital</t>
  </si>
  <si>
    <t>Kapitalreserven</t>
  </si>
  <si>
    <t>Gewinnreserven</t>
  </si>
  <si>
    <t>Gewinnvortrag</t>
  </si>
  <si>
    <t>Aktivierungen Bilanz für stille Reserven</t>
  </si>
  <si>
    <t>Korrekturen Bilanz</t>
  </si>
  <si>
    <t>Korrekturen Erfolgsrechnung</t>
  </si>
  <si>
    <t>Eigentümerlohn (Bonus MA)</t>
  </si>
  <si>
    <t>Gewinnausschüttung offen</t>
  </si>
  <si>
    <t>Gewinnausschüttung verdeckt</t>
  </si>
  <si>
    <t>Gewinnvortrag vor Gewinnverteilung</t>
  </si>
  <si>
    <t>Jahresgewinn/-verlust intern</t>
  </si>
  <si>
    <t>Eigene Anteile</t>
  </si>
  <si>
    <t>Finanzerfolg</t>
  </si>
  <si>
    <t>Angefangene Arbeiten</t>
  </si>
  <si>
    <t>übrige kurzfristige Verbindlichkeiten</t>
  </si>
  <si>
    <t>Ausserordentlicher Erfolg</t>
  </si>
  <si>
    <t>Erfolgskorrektur vor Steuern</t>
  </si>
  <si>
    <t>Stille Reserven Umlaufvermögen</t>
  </si>
  <si>
    <t>Stille Reserven Anlagevermögen</t>
  </si>
  <si>
    <t>Stille Reserven kurzfristige Verbindlichkeiten</t>
  </si>
  <si>
    <t>Stille Reserven langfristige Verbindlichkeiten</t>
  </si>
  <si>
    <t>Erfolgskorrektur nach Steuern</t>
  </si>
  <si>
    <t>Fremde Leistungen</t>
  </si>
  <si>
    <t>Materialaufwand</t>
  </si>
  <si>
    <t>Steueraufwand auf Veränderung stille Reserven</t>
  </si>
  <si>
    <t>Betriebserlöse</t>
  </si>
  <si>
    <t>Übrige Erlöse</t>
  </si>
  <si>
    <t>Leasingverbindlichkeiten</t>
  </si>
  <si>
    <t>Anlagen in Leasing</t>
  </si>
  <si>
    <t>Aktivitätskennzahlen</t>
  </si>
  <si>
    <t>Rückstellungen</t>
  </si>
  <si>
    <t>Liegenschaftenerfolg</t>
  </si>
  <si>
    <t>Vorräte</t>
  </si>
  <si>
    <t>Vorauszahlungen</t>
  </si>
  <si>
    <t>Finanzverbindlichkeiten kurfristig</t>
  </si>
  <si>
    <t>Kurzfristige Verbindlichkeiten vor Dividenden</t>
  </si>
  <si>
    <t>Cash-Ratio</t>
  </si>
  <si>
    <t>Gewinnsteuersatz Bund</t>
  </si>
  <si>
    <t>Gewinnsteuersatz Kanton</t>
  </si>
  <si>
    <t>Gewinnsteuersatz Gemeinde</t>
  </si>
  <si>
    <t>Gewinnsteuersatz Total vom Gewinn vor Steuern</t>
  </si>
  <si>
    <t>Gewinnsteuersatz Total vom Gewinn nach Steuern</t>
  </si>
  <si>
    <t>UR</t>
  </si>
  <si>
    <t>KU</t>
  </si>
  <si>
    <t>ROI</t>
  </si>
  <si>
    <t>UR  Branche</t>
  </si>
  <si>
    <t>KU Branche</t>
  </si>
  <si>
    <t>y</t>
  </si>
  <si>
    <t>Gesamtkapitalrendite (ROA/ROI)</t>
  </si>
  <si>
    <t>Umsatzrendite (UR)</t>
  </si>
  <si>
    <t>Kapitalumschlag (KU)</t>
  </si>
  <si>
    <t>Branche</t>
  </si>
  <si>
    <t>Unternehmung</t>
  </si>
  <si>
    <t>UR (x)</t>
  </si>
  <si>
    <t>Basisdaten</t>
  </si>
  <si>
    <t>Steuersätze:</t>
  </si>
  <si>
    <t>links</t>
  </si>
  <si>
    <t>rechts</t>
  </si>
  <si>
    <t>li</t>
  </si>
  <si>
    <t>re</t>
  </si>
  <si>
    <t>Passive Rechnungsabgrenzung</t>
  </si>
  <si>
    <t>Erfolgskorrektur durch Veränderung stille Reserven AV</t>
  </si>
  <si>
    <t>Netto Stille Reserven vor EBITDA</t>
  </si>
  <si>
    <t>Netto Stille Reserven vor EBIT</t>
  </si>
  <si>
    <t>Erfolgskorrektur durch Veränderung stille Reserven vor EBITDA</t>
  </si>
  <si>
    <t>Veränderung stille Reserven vor EBITDA</t>
  </si>
  <si>
    <t>Veränderung stille Reserven vor EBIT</t>
  </si>
  <si>
    <t>Arbeitgeberbeitragsreserven</t>
  </si>
  <si>
    <t>Erfolgskorrektur durch verdeckte Gewinnausschüttung</t>
  </si>
  <si>
    <t>Erfolgsrechnungen</t>
  </si>
  <si>
    <t>Geldflussrechnungen</t>
  </si>
  <si>
    <t>Delkredere</t>
  </si>
  <si>
    <t>EBIT Betrieb</t>
  </si>
  <si>
    <t>EBIT Unternehmung</t>
  </si>
  <si>
    <t>Maschinen</t>
  </si>
  <si>
    <t>operativer Cashflow zur Liquidität</t>
  </si>
  <si>
    <t>Branche Buchhaltungsergebnisse (NOGA):</t>
  </si>
  <si>
    <t>Finanzanlagen</t>
  </si>
  <si>
    <t>Ausserbetrieblicher Aufwand (DebV, Versicher.)</t>
  </si>
  <si>
    <t>Kapitalumschlag</t>
  </si>
  <si>
    <t>Arbeitsvorlage Version 27.10.2020</t>
  </si>
  <si>
    <t>Netto Stille Reserven vor Bruttoerfolg</t>
  </si>
  <si>
    <t>Zwischenwert Stille Reserven Bruttoerfolg</t>
  </si>
  <si>
    <t>Diverses</t>
  </si>
  <si>
    <t>Bestandesänderungen / Forderungsverluste</t>
  </si>
  <si>
    <t>Erfolgskorrektur durch Veränderung stille Reserven vor Bruttoerfolg</t>
  </si>
  <si>
    <t>Veränderung stille Reserven vor Bruttoerfolg</t>
  </si>
  <si>
    <t>Zimmerei, Frauenfeld, TG</t>
  </si>
  <si>
    <t>Analyse per:</t>
  </si>
  <si>
    <t>Mobilien</t>
  </si>
  <si>
    <t>Fahrzeuge</t>
  </si>
  <si>
    <t>Immobilien</t>
  </si>
  <si>
    <t>Frauenfeld</t>
  </si>
  <si>
    <t>Thurgau</t>
  </si>
  <si>
    <t>Quick-Ratio</t>
  </si>
  <si>
    <t>Current-Ratio</t>
  </si>
  <si>
    <t>Fremdfinanzierungsgrad</t>
  </si>
  <si>
    <t>41 Hochbau</t>
  </si>
  <si>
    <t>Liqu. I</t>
  </si>
  <si>
    <t>Liqu. II</t>
  </si>
  <si>
    <t>Liqu. III</t>
  </si>
  <si>
    <t>Intensität des Umlaufvermögens</t>
  </si>
  <si>
    <t>UVI</t>
  </si>
  <si>
    <t>Intensität des Anlagevermögens</t>
  </si>
  <si>
    <t>AVI</t>
  </si>
  <si>
    <t>ADG I</t>
  </si>
  <si>
    <t>ADG II</t>
  </si>
  <si>
    <t>Rentabilität des Eigenkapitals</t>
  </si>
  <si>
    <t>EKR</t>
  </si>
  <si>
    <t>Rentabilität des Gesamtkapitals</t>
  </si>
  <si>
    <t>Cashflow-Marge</t>
  </si>
  <si>
    <t>Verschuldungsfaktor</t>
  </si>
  <si>
    <t>VF</t>
  </si>
  <si>
    <t>CFM</t>
  </si>
  <si>
    <t>Gewinnmarge nach Zinsen</t>
  </si>
  <si>
    <t>UR nZ</t>
  </si>
  <si>
    <t>Gewinnmarge vor Zinsen</t>
  </si>
  <si>
    <t>UR vZ</t>
  </si>
  <si>
    <t>FFG</t>
  </si>
  <si>
    <t>EFG</t>
  </si>
  <si>
    <t>FV</t>
  </si>
  <si>
    <t>SFG I</t>
  </si>
  <si>
    <t>Return On Asset (ROI)</t>
  </si>
  <si>
    <t>Umsatzrendite nach Zinsen</t>
  </si>
  <si>
    <t>Abschreibungs-Investitionsverhältnis</t>
  </si>
  <si>
    <t>Zielwert</t>
  </si>
  <si>
    <t>Variator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</si>
</sst>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[$-407]mmmm\ yy;@"/>
    <numFmt numFmtId="168" formatCode="_-* #,##0.00\ [$€-1]_-;\-* #,##0.00\ [$€-1]_-;_-* &quot;-&quot;??\ [$€-1]_-"/>
    <numFmt numFmtId="169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00B050"/>
      <name val="Arial Narrow"/>
      <family val="2"/>
    </font>
    <font>
      <i/>
      <sz val="8"/>
      <color rgb="FFFF0000"/>
      <name val="Arial Narrow"/>
      <family val="2"/>
    </font>
    <font>
      <b/>
      <sz val="11"/>
      <color rgb="FF0070C0"/>
      <name val="Arial Narrow"/>
      <family val="2"/>
    </font>
    <font>
      <sz val="8"/>
      <color theme="1"/>
      <name val="Arial Narrow"/>
      <family val="2"/>
    </font>
    <font>
      <i/>
      <sz val="8"/>
      <color rgb="FF0070C0"/>
      <name val="Arial Narrow"/>
      <family val="2"/>
    </font>
    <font>
      <i/>
      <sz val="8"/>
      <color theme="1"/>
      <name val="Arial Narrow"/>
      <family val="2"/>
    </font>
    <font>
      <sz val="11"/>
      <color rgb="FF0070C0"/>
      <name val="Arial Narrow"/>
      <family val="2"/>
    </font>
    <font>
      <b/>
      <sz val="14"/>
      <color theme="1"/>
      <name val="Arial Narrow"/>
      <family val="2"/>
    </font>
    <font>
      <sz val="11"/>
      <color rgb="FFFFFF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4"/>
      <color theme="1"/>
      <name val="Arial Narrow"/>
      <family val="2"/>
    </font>
    <font>
      <b/>
      <sz val="11"/>
      <color theme="9" tint="-0.499984740745262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i/>
      <sz val="11"/>
      <color theme="1"/>
      <name val="Arial Narrow"/>
      <family val="2"/>
    </font>
    <font>
      <i/>
      <sz val="10"/>
      <color theme="1"/>
      <name val="Arial Narrow"/>
      <family val="2"/>
    </font>
    <font>
      <i/>
      <sz val="9"/>
      <color theme="1"/>
      <name val="Arial Narrow"/>
      <family val="2"/>
    </font>
    <font>
      <b/>
      <sz val="20"/>
      <color theme="9" tint="-0.499984740745262"/>
      <name val="Arial Narrow"/>
      <family val="2"/>
    </font>
    <font>
      <b/>
      <i/>
      <sz val="11"/>
      <color theme="1"/>
      <name val="Arial Narrow"/>
      <family val="2"/>
    </font>
    <font>
      <i/>
      <sz val="11"/>
      <name val="Arial Narrow"/>
      <family val="2"/>
    </font>
    <font>
      <b/>
      <sz val="20"/>
      <color theme="1"/>
      <name val="Arial Narrow"/>
      <family val="2"/>
    </font>
    <font>
      <sz val="12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9"/>
      <color rgb="FF002060"/>
      <name val="Arial Narrow"/>
      <family val="2"/>
    </font>
    <font>
      <sz val="14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4" fillId="0" borderId="0" xfId="0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165" fontId="4" fillId="0" borderId="0" xfId="1" applyNumberFormat="1" applyFont="1"/>
    <xf numFmtId="166" fontId="4" fillId="0" borderId="0" xfId="0" applyNumberFormat="1" applyFont="1"/>
    <xf numFmtId="164" fontId="4" fillId="0" borderId="0" xfId="1" applyNumberFormat="1" applyFont="1"/>
    <xf numFmtId="165" fontId="4" fillId="5" borderId="0" xfId="1" applyNumberFormat="1" applyFont="1" applyFill="1"/>
    <xf numFmtId="166" fontId="4" fillId="0" borderId="0" xfId="2" applyNumberFormat="1" applyFont="1"/>
    <xf numFmtId="9" fontId="4" fillId="0" borderId="0" xfId="2" applyFont="1"/>
    <xf numFmtId="10" fontId="4" fillId="0" borderId="0" xfId="0" applyNumberFormat="1" applyFont="1"/>
    <xf numFmtId="0" fontId="8" fillId="0" borderId="0" xfId="0" applyFont="1"/>
    <xf numFmtId="0" fontId="16" fillId="9" borderId="0" xfId="0" applyFont="1" applyFill="1"/>
    <xf numFmtId="0" fontId="4" fillId="0" borderId="8" xfId="0" applyFont="1" applyBorder="1"/>
    <xf numFmtId="0" fontId="4" fillId="0" borderId="9" xfId="0" applyFont="1" applyBorder="1"/>
    <xf numFmtId="43" fontId="4" fillId="0" borderId="10" xfId="1" applyFont="1" applyBorder="1"/>
    <xf numFmtId="167" fontId="8" fillId="0" borderId="0" xfId="0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0" xfId="0" applyFont="1" applyBorder="1"/>
    <xf numFmtId="166" fontId="4" fillId="0" borderId="12" xfId="0" applyNumberFormat="1" applyFont="1" applyBorder="1"/>
    <xf numFmtId="1" fontId="4" fillId="0" borderId="0" xfId="2" applyNumberFormat="1" applyFont="1" applyFill="1" applyBorder="1"/>
    <xf numFmtId="1" fontId="4" fillId="0" borderId="0" xfId="8" applyNumberFormat="1" applyFont="1" applyFill="1" applyBorder="1"/>
    <xf numFmtId="9" fontId="4" fillId="0" borderId="0" xfId="2" applyFont="1" applyFill="1" applyBorder="1"/>
    <xf numFmtId="9" fontId="4" fillId="0" borderId="0" xfId="2" applyFont="1" applyFill="1" applyBorder="1" applyAlignment="1">
      <alignment horizontal="right"/>
    </xf>
    <xf numFmtId="0" fontId="4" fillId="0" borderId="13" xfId="0" applyFont="1" applyBorder="1"/>
    <xf numFmtId="0" fontId="4" fillId="0" borderId="14" xfId="0" applyFont="1" applyBorder="1"/>
    <xf numFmtId="166" fontId="4" fillId="0" borderId="15" xfId="0" applyNumberFormat="1" applyFont="1" applyBorder="1"/>
    <xf numFmtId="164" fontId="4" fillId="0" borderId="6" xfId="1" applyNumberFormat="1" applyFont="1" applyFill="1" applyBorder="1"/>
    <xf numFmtId="164" fontId="4" fillId="8" borderId="7" xfId="1" applyNumberFormat="1" applyFont="1" applyFill="1" applyBorder="1"/>
    <xf numFmtId="164" fontId="4" fillId="0" borderId="9" xfId="1" applyNumberFormat="1" applyFont="1" applyFill="1" applyBorder="1"/>
    <xf numFmtId="0" fontId="4" fillId="0" borderId="10" xfId="0" applyFont="1" applyBorder="1"/>
    <xf numFmtId="9" fontId="4" fillId="0" borderId="0" xfId="2" applyFont="1" applyBorder="1"/>
    <xf numFmtId="0" fontId="4" fillId="0" borderId="12" xfId="0" applyFont="1" applyBorder="1"/>
    <xf numFmtId="166" fontId="4" fillId="0" borderId="14" xfId="0" applyNumberFormat="1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1" fontId="18" fillId="0" borderId="0" xfId="5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4" fillId="0" borderId="0" xfId="6" applyFont="1" applyFill="1" applyBorder="1" applyAlignment="1">
      <alignment wrapText="1"/>
    </xf>
    <xf numFmtId="0" fontId="4" fillId="0" borderId="0" xfId="7" applyFont="1" applyFill="1" applyBorder="1"/>
    <xf numFmtId="0" fontId="4" fillId="0" borderId="0" xfId="6" applyFont="1" applyFill="1" applyBorder="1" applyAlignment="1">
      <alignment horizontal="right" wrapText="1"/>
    </xf>
    <xf numFmtId="164" fontId="4" fillId="8" borderId="4" xfId="1" applyNumberFormat="1" applyFont="1" applyFill="1" applyBorder="1"/>
    <xf numFmtId="164" fontId="4" fillId="0" borderId="5" xfId="1" applyNumberFormat="1" applyFont="1" applyFill="1" applyBorder="1"/>
    <xf numFmtId="167" fontId="20" fillId="0" borderId="0" xfId="0" applyNumberFormat="1" applyFont="1" applyFill="1" applyBorder="1" applyAlignment="1"/>
    <xf numFmtId="0" fontId="20" fillId="0" borderId="0" xfId="0" applyFont="1"/>
    <xf numFmtId="43" fontId="4" fillId="0" borderId="15" xfId="1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165" fontId="4" fillId="0" borderId="0" xfId="1" applyNumberFormat="1" applyFont="1" applyFill="1" applyBorder="1"/>
    <xf numFmtId="0" fontId="8" fillId="0" borderId="1" xfId="0" applyFont="1" applyBorder="1"/>
    <xf numFmtId="10" fontId="4" fillId="0" borderId="1" xfId="2" applyNumberFormat="1" applyFont="1" applyBorder="1"/>
    <xf numFmtId="0" fontId="8" fillId="0" borderId="0" xfId="0" applyFont="1" applyAlignment="1">
      <alignment horizontal="right"/>
    </xf>
    <xf numFmtId="166" fontId="21" fillId="5" borderId="0" xfId="1" applyNumberFormat="1" applyFont="1" applyFill="1"/>
    <xf numFmtId="164" fontId="21" fillId="5" borderId="0" xfId="1" applyNumberFormat="1" applyFont="1" applyFill="1"/>
    <xf numFmtId="0" fontId="21" fillId="5" borderId="0" xfId="0" applyFont="1" applyFill="1"/>
    <xf numFmtId="10" fontId="21" fillId="5" borderId="0" xfId="2" applyNumberFormat="1" applyFont="1" applyFill="1"/>
    <xf numFmtId="0" fontId="18" fillId="0" borderId="0" xfId="0" applyFont="1" applyFill="1" applyBorder="1"/>
    <xf numFmtId="0" fontId="22" fillId="0" borderId="0" xfId="0" applyFont="1" applyFill="1" applyBorder="1"/>
    <xf numFmtId="0" fontId="18" fillId="0" borderId="0" xfId="0" applyFont="1"/>
    <xf numFmtId="43" fontId="18" fillId="0" borderId="0" xfId="1" applyFont="1" applyFill="1" applyBorder="1"/>
    <xf numFmtId="43" fontId="18" fillId="0" borderId="0" xfId="0" applyNumberFormat="1" applyFont="1" applyFill="1" applyBorder="1"/>
    <xf numFmtId="0" fontId="23" fillId="0" borderId="0" xfId="0" applyFont="1" applyFill="1" applyBorder="1"/>
    <xf numFmtId="165" fontId="18" fillId="0" borderId="0" xfId="1" applyNumberFormat="1" applyFont="1" applyFill="1" applyBorder="1"/>
    <xf numFmtId="0" fontId="25" fillId="0" borderId="0" xfId="0" applyFont="1"/>
    <xf numFmtId="0" fontId="26" fillId="0" borderId="0" xfId="0" applyFont="1"/>
    <xf numFmtId="0" fontId="29" fillId="0" borderId="0" xfId="0" applyFont="1" applyFill="1" applyBorder="1"/>
    <xf numFmtId="0" fontId="24" fillId="0" borderId="0" xfId="0" applyFont="1" applyFill="1" applyBorder="1"/>
    <xf numFmtId="0" fontId="28" fillId="0" borderId="0" xfId="0" applyFont="1" applyBorder="1"/>
    <xf numFmtId="165" fontId="28" fillId="0" borderId="0" xfId="0" applyNumberFormat="1" applyFont="1" applyBorder="1"/>
    <xf numFmtId="0" fontId="24" fillId="0" borderId="9" xfId="0" applyFont="1" applyBorder="1"/>
    <xf numFmtId="165" fontId="24" fillId="0" borderId="9" xfId="0" applyNumberFormat="1" applyFont="1" applyBorder="1"/>
    <xf numFmtId="0" fontId="24" fillId="0" borderId="14" xfId="0" applyFont="1" applyBorder="1"/>
    <xf numFmtId="165" fontId="24" fillId="0" borderId="14" xfId="0" applyNumberFormat="1" applyFont="1" applyBorder="1"/>
    <xf numFmtId="0" fontId="4" fillId="0" borderId="0" xfId="0" applyFont="1" applyAlignment="1">
      <alignment horizontal="center"/>
    </xf>
    <xf numFmtId="9" fontId="4" fillId="0" borderId="0" xfId="0" applyNumberFormat="1" applyFont="1"/>
    <xf numFmtId="0" fontId="28" fillId="0" borderId="0" xfId="0" applyFont="1"/>
    <xf numFmtId="0" fontId="3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165" fontId="7" fillId="3" borderId="0" xfId="1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4" fillId="5" borderId="0" xfId="1" applyNumberFormat="1" applyFont="1" applyFill="1" applyAlignment="1">
      <alignment vertical="center"/>
    </xf>
    <xf numFmtId="165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65" fontId="4" fillId="10" borderId="0" xfId="1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165" fontId="8" fillId="4" borderId="0" xfId="1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9" fontId="9" fillId="0" borderId="0" xfId="2" applyFont="1" applyAlignment="1">
      <alignment vertical="center"/>
    </xf>
    <xf numFmtId="166" fontId="9" fillId="0" borderId="0" xfId="2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165" fontId="9" fillId="0" borderId="0" xfId="1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65" fontId="10" fillId="0" borderId="0" xfId="1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6" fontId="4" fillId="0" borderId="0" xfId="2" applyNumberFormat="1" applyFont="1" applyAlignment="1">
      <alignment vertical="center"/>
    </xf>
    <xf numFmtId="165" fontId="11" fillId="5" borderId="0" xfId="1" applyNumberFormat="1" applyFont="1" applyFill="1" applyAlignment="1">
      <alignment vertical="center"/>
    </xf>
    <xf numFmtId="0" fontId="4" fillId="0" borderId="1" xfId="0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3" fontId="4" fillId="0" borderId="0" xfId="0" applyNumberFormat="1" applyFont="1" applyAlignment="1">
      <alignment vertical="center"/>
    </xf>
    <xf numFmtId="165" fontId="4" fillId="0" borderId="0" xfId="1" quotePrefix="1" applyNumberFormat="1" applyFont="1" applyAlignment="1">
      <alignment vertical="center"/>
    </xf>
    <xf numFmtId="165" fontId="4" fillId="5" borderId="0" xfId="1" quotePrefix="1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43" fontId="10" fillId="0" borderId="0" xfId="1" applyFont="1" applyAlignment="1">
      <alignment horizontal="center" vertical="center"/>
    </xf>
    <xf numFmtId="0" fontId="7" fillId="3" borderId="0" xfId="1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9" fontId="13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164" fontId="13" fillId="0" borderId="0" xfId="1" applyNumberFormat="1" applyFont="1" applyAlignment="1">
      <alignment vertical="center"/>
    </xf>
    <xf numFmtId="0" fontId="15" fillId="0" borderId="0" xfId="0" applyFont="1" applyAlignment="1">
      <alignment vertical="center"/>
    </xf>
    <xf numFmtId="10" fontId="4" fillId="0" borderId="0" xfId="2" applyNumberFormat="1" applyFont="1" applyAlignment="1">
      <alignment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 applyBorder="1"/>
    <xf numFmtId="169" fontId="4" fillId="0" borderId="0" xfId="0" applyNumberFormat="1" applyFont="1"/>
    <xf numFmtId="0" fontId="30" fillId="0" borderId="0" xfId="0" applyFont="1" applyAlignment="1">
      <alignment vertical="top"/>
    </xf>
    <xf numFmtId="0" fontId="24" fillId="0" borderId="0" xfId="0" applyFont="1" applyBorder="1"/>
    <xf numFmtId="165" fontId="24" fillId="0" borderId="0" xfId="0" applyNumberFormat="1" applyFont="1" applyBorder="1"/>
    <xf numFmtId="0" fontId="31" fillId="11" borderId="3" xfId="0" applyFont="1" applyFill="1" applyBorder="1"/>
    <xf numFmtId="165" fontId="4" fillId="11" borderId="3" xfId="1" applyNumberFormat="1" applyFont="1" applyFill="1" applyBorder="1"/>
    <xf numFmtId="0" fontId="7" fillId="11" borderId="3" xfId="0" applyFont="1" applyFill="1" applyBorder="1"/>
    <xf numFmtId="165" fontId="8" fillId="11" borderId="3" xfId="1" applyNumberFormat="1" applyFont="1" applyFill="1" applyBorder="1"/>
    <xf numFmtId="0" fontId="8" fillId="11" borderId="1" xfId="0" applyFont="1" applyFill="1" applyBorder="1"/>
    <xf numFmtId="165" fontId="8" fillId="11" borderId="1" xfId="0" applyNumberFormat="1" applyFont="1" applyFill="1" applyBorder="1"/>
    <xf numFmtId="0" fontId="8" fillId="11" borderId="2" xfId="0" applyFont="1" applyFill="1" applyBorder="1"/>
    <xf numFmtId="165" fontId="8" fillId="11" borderId="2" xfId="0" applyNumberFormat="1" applyFont="1" applyFill="1" applyBorder="1"/>
    <xf numFmtId="165" fontId="4" fillId="11" borderId="0" xfId="1" applyNumberFormat="1" applyFont="1" applyFill="1" applyAlignment="1">
      <alignment vertical="center"/>
    </xf>
    <xf numFmtId="165" fontId="8" fillId="11" borderId="1" xfId="1" applyNumberFormat="1" applyFont="1" applyFill="1" applyBorder="1"/>
    <xf numFmtId="166" fontId="13" fillId="0" borderId="0" xfId="2" applyNumberFormat="1" applyFont="1" applyAlignment="1">
      <alignment vertical="center"/>
    </xf>
    <xf numFmtId="166" fontId="21" fillId="12" borderId="0" xfId="1" applyNumberFormat="1" applyFont="1" applyFill="1"/>
    <xf numFmtId="0" fontId="27" fillId="12" borderId="0" xfId="0" applyFont="1" applyFill="1" applyAlignment="1"/>
    <xf numFmtId="14" fontId="8" fillId="12" borderId="0" xfId="0" applyNumberFormat="1" applyFont="1" applyFill="1" applyBorder="1"/>
    <xf numFmtId="0" fontId="21" fillId="12" borderId="0" xfId="0" applyFont="1" applyFill="1" applyAlignment="1"/>
    <xf numFmtId="164" fontId="21" fillId="12" borderId="0" xfId="1" applyNumberFormat="1" applyFont="1" applyFill="1"/>
    <xf numFmtId="166" fontId="15" fillId="0" borderId="0" xfId="0" applyNumberFormat="1" applyFont="1" applyAlignment="1">
      <alignment vertical="center"/>
    </xf>
    <xf numFmtId="165" fontId="4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vertical="center"/>
    </xf>
    <xf numFmtId="0" fontId="32" fillId="3" borderId="0" xfId="1" applyNumberFormat="1" applyFont="1" applyFill="1" applyAlignment="1">
      <alignment horizontal="center" vertical="center"/>
    </xf>
    <xf numFmtId="9" fontId="33" fillId="0" borderId="0" xfId="0" applyNumberFormat="1" applyFont="1" applyFill="1" applyAlignment="1">
      <alignment vertical="center"/>
    </xf>
    <xf numFmtId="166" fontId="4" fillId="0" borderId="0" xfId="2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14" fillId="3" borderId="0" xfId="1" applyNumberFormat="1" applyFont="1" applyFill="1" applyAlignment="1">
      <alignment horizontal="center" vertical="center"/>
    </xf>
    <xf numFmtId="0" fontId="31" fillId="3" borderId="0" xfId="1" applyNumberFormat="1" applyFont="1" applyFill="1" applyAlignment="1">
      <alignment horizontal="center" vertical="center"/>
    </xf>
    <xf numFmtId="0" fontId="30" fillId="0" borderId="0" xfId="0" applyFont="1" applyAlignment="1">
      <alignment horizontal="left" vertical="top" wrapText="1"/>
    </xf>
  </cellXfs>
  <cellStyles count="11">
    <cellStyle name="40 % - Akzent3" xfId="6" builtinId="39"/>
    <cellStyle name="40 % - Akzent6" xfId="7" builtinId="51"/>
    <cellStyle name="Euro" xfId="8"/>
    <cellStyle name="Komma" xfId="1" builtinId="3"/>
    <cellStyle name="Komma 2" xfId="9"/>
    <cellStyle name="Prozent" xfId="2" builtinId="5"/>
    <cellStyle name="Prozent 2" xfId="4"/>
    <cellStyle name="Standard" xfId="0" builtinId="0"/>
    <cellStyle name="Standard 2" xfId="3"/>
    <cellStyle name="Währung" xfId="5" builtinId="4"/>
    <cellStyle name="Währung 2" xfId="10"/>
  </cellStyles>
  <dxfs count="9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KU</c:v>
          </c:tx>
          <c:spPr>
            <a:ln w="50800">
              <a:solidFill>
                <a:srgbClr val="C00000"/>
              </a:solidFill>
            </a:ln>
          </c:spPr>
          <c:marker>
            <c:symbol val="none"/>
          </c:marker>
          <c:cat>
            <c:numLit>
              <c:formatCode>General</c:formatCode>
              <c:ptCount val="35"/>
              <c:pt idx="0">
                <c:v>0.01</c:v>
              </c:pt>
              <c:pt idx="1">
                <c:v>0.02</c:v>
              </c:pt>
              <c:pt idx="2">
                <c:v>0.03</c:v>
              </c:pt>
              <c:pt idx="3">
                <c:v>0.04</c:v>
              </c:pt>
              <c:pt idx="4">
                <c:v>0.05</c:v>
              </c:pt>
              <c:pt idx="5">
                <c:v>6.0000000000000005E-2</c:v>
              </c:pt>
              <c:pt idx="6">
                <c:v>7.0000000000000007E-2</c:v>
              </c:pt>
              <c:pt idx="7">
                <c:v>0.08</c:v>
              </c:pt>
              <c:pt idx="8">
                <c:v>0.09</c:v>
              </c:pt>
              <c:pt idx="9">
                <c:v>9.9999999999999992E-2</c:v>
              </c:pt>
              <c:pt idx="10">
                <c:v>0.10999999999999999</c:v>
              </c:pt>
              <c:pt idx="11">
                <c:v>0.11999999999999998</c:v>
              </c:pt>
              <c:pt idx="12">
                <c:v>0.12999999999999998</c:v>
              </c:pt>
              <c:pt idx="13">
                <c:v>0.13999999999999999</c:v>
              </c:pt>
              <c:pt idx="14">
                <c:v>0.15</c:v>
              </c:pt>
              <c:pt idx="15">
                <c:v>0.16</c:v>
              </c:pt>
              <c:pt idx="16">
                <c:v>0.17</c:v>
              </c:pt>
              <c:pt idx="17">
                <c:v>0.18000000000000002</c:v>
              </c:pt>
              <c:pt idx="18">
                <c:v>0.19000000000000003</c:v>
              </c:pt>
              <c:pt idx="19">
                <c:v>0.20000000000000004</c:v>
              </c:pt>
              <c:pt idx="20">
                <c:v>0.21000000000000005</c:v>
              </c:pt>
              <c:pt idx="21">
                <c:v>0.22000000000000006</c:v>
              </c:pt>
              <c:pt idx="22">
                <c:v>0.23000000000000007</c:v>
              </c:pt>
              <c:pt idx="23">
                <c:v>0.24000000000000007</c:v>
              </c:pt>
              <c:pt idx="24">
                <c:v>0.25000000000000006</c:v>
              </c:pt>
              <c:pt idx="25">
                <c:v>0.26000000000000006</c:v>
              </c:pt>
              <c:pt idx="26">
                <c:v>0.27000000000000007</c:v>
              </c:pt>
              <c:pt idx="27">
                <c:v>0.28000000000000008</c:v>
              </c:pt>
              <c:pt idx="28">
                <c:v>0.29000000000000009</c:v>
              </c:pt>
              <c:pt idx="29">
                <c:v>0.3000000000000001</c:v>
              </c:pt>
              <c:pt idx="30">
                <c:v>0.31000000000000011</c:v>
              </c:pt>
              <c:pt idx="31">
                <c:v>0.32000000000000012</c:v>
              </c:pt>
              <c:pt idx="32">
                <c:v>0.33000000000000013</c:v>
              </c:pt>
              <c:pt idx="33">
                <c:v>0.34000000000000014</c:v>
              </c:pt>
              <c:pt idx="34">
                <c:v>0.35000000000000014</c:v>
              </c:pt>
            </c:numLit>
          </c:cat>
          <c:val>
            <c:numRef>
              <c:f>'ISO-Kapitalrendite'!$B$11:$B$45</c:f>
              <c:numCache>
                <c:formatCode>_ * #,##0.0_ ;_ * \-#,##0.0_ ;_ * "-"??_ ;_ @_ </c:formatCode>
                <c:ptCount val="35"/>
                <c:pt idx="0">
                  <c:v>5.1999999999999993</c:v>
                </c:pt>
                <c:pt idx="1">
                  <c:v>2.5999999999999996</c:v>
                </c:pt>
                <c:pt idx="2">
                  <c:v>1.7333333333333334</c:v>
                </c:pt>
                <c:pt idx="3">
                  <c:v>1.2999999999999998</c:v>
                </c:pt>
                <c:pt idx="4">
                  <c:v>1.0399999999999998</c:v>
                </c:pt>
                <c:pt idx="5">
                  <c:v>0.86666666666666659</c:v>
                </c:pt>
                <c:pt idx="6">
                  <c:v>0.74285714285714277</c:v>
                </c:pt>
                <c:pt idx="7">
                  <c:v>0.64999999999999991</c:v>
                </c:pt>
                <c:pt idx="8">
                  <c:v>0.57777777777777772</c:v>
                </c:pt>
                <c:pt idx="9">
                  <c:v>0.52</c:v>
                </c:pt>
                <c:pt idx="10">
                  <c:v>0.47272727272727277</c:v>
                </c:pt>
                <c:pt idx="11">
                  <c:v>0.4333333333333334</c:v>
                </c:pt>
                <c:pt idx="12">
                  <c:v>0.40000000000000008</c:v>
                </c:pt>
                <c:pt idx="13">
                  <c:v>0.37142857142857144</c:v>
                </c:pt>
                <c:pt idx="14">
                  <c:v>0.34666666666666668</c:v>
                </c:pt>
                <c:pt idx="15">
                  <c:v>0.32499999999999996</c:v>
                </c:pt>
                <c:pt idx="16">
                  <c:v>0.30588235294117644</c:v>
                </c:pt>
                <c:pt idx="17">
                  <c:v>0.28888888888888886</c:v>
                </c:pt>
                <c:pt idx="18">
                  <c:v>0.27368421052631575</c:v>
                </c:pt>
                <c:pt idx="19">
                  <c:v>0.25999999999999995</c:v>
                </c:pt>
                <c:pt idx="20">
                  <c:v>0.24761904761904754</c:v>
                </c:pt>
                <c:pt idx="21">
                  <c:v>0.2363636363636363</c:v>
                </c:pt>
                <c:pt idx="22">
                  <c:v>0.22608695652173905</c:v>
                </c:pt>
                <c:pt idx="23">
                  <c:v>0.21666666666666659</c:v>
                </c:pt>
                <c:pt idx="24">
                  <c:v>0.20799999999999993</c:v>
                </c:pt>
                <c:pt idx="25">
                  <c:v>0.19999999999999993</c:v>
                </c:pt>
                <c:pt idx="26">
                  <c:v>0.19259259259259254</c:v>
                </c:pt>
                <c:pt idx="27">
                  <c:v>0.18571428571428567</c:v>
                </c:pt>
                <c:pt idx="28">
                  <c:v>0.17931034482758615</c:v>
                </c:pt>
                <c:pt idx="29">
                  <c:v>0.17333333333333326</c:v>
                </c:pt>
                <c:pt idx="30">
                  <c:v>0.1677419354838709</c:v>
                </c:pt>
                <c:pt idx="31">
                  <c:v>0.16249999999999992</c:v>
                </c:pt>
                <c:pt idx="32">
                  <c:v>0.15757575757575751</c:v>
                </c:pt>
                <c:pt idx="33">
                  <c:v>0.15294117647058816</c:v>
                </c:pt>
                <c:pt idx="34">
                  <c:v>0.14857142857142849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91-4225-9904-C91B44955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7600"/>
        <c:axId val="143179136"/>
      </c:lineChart>
      <c:scatterChart>
        <c:scatterStyle val="lineMarker"/>
        <c:varyColors val="0"/>
        <c:ser>
          <c:idx val="2"/>
          <c:order val="1"/>
          <c:tx>
            <c:v>KU Branche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yVal>
            <c:numRef>
              <c:f>'ISO-Kapitalrendite'!$E$11:$E$45</c:f>
              <c:numCache>
                <c:formatCode>_ * #,##0.0_ ;_ * \-#,##0.0_ ;_ * "-"??_ ;_ @_ </c:formatCode>
                <c:ptCount val="35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91-4225-9904-C91B4495516E}"/>
            </c:ext>
          </c:extLst>
        </c:ser>
        <c:ser>
          <c:idx val="1"/>
          <c:order val="2"/>
          <c:tx>
            <c:v>Senkrechte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491-4225-9904-C91B4495516E}"/>
              </c:ext>
            </c:extLst>
          </c:dPt>
          <c:xVal>
            <c:numRef>
              <c:f>'ISO-Kapitalrendite'!$G$4:$G$5</c:f>
              <c:numCache>
                <c:formatCode>_ * #,##0.0_ ;_ * \-#,##0.0_ ;_ * "-"??_ ;_ @_ </c:formatCode>
                <c:ptCount val="2"/>
                <c:pt idx="0">
                  <c:v>3.7142857142857144</c:v>
                </c:pt>
                <c:pt idx="1">
                  <c:v>3.7142857142857144</c:v>
                </c:pt>
              </c:numCache>
            </c:numRef>
          </c:xVal>
          <c:yVal>
            <c:numRef>
              <c:f>'ISO-Kapitalrendite'!$H$4:$H$5</c:f>
              <c:numCache>
                <c:formatCode>_ * #,##0.0_ ;_ * \-#,##0.0_ ;_ * "-"??_ ;_ @_ 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91-4225-9904-C91B4495516E}"/>
            </c:ext>
          </c:extLst>
        </c:ser>
        <c:ser>
          <c:idx val="3"/>
          <c:order val="3"/>
          <c:tx>
            <c:v>Punkt</c:v>
          </c:tx>
          <c:spPr>
            <a:ln w="28575">
              <a:noFill/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dPt>
            <c:idx val="0"/>
            <c:marker>
              <c:symbol val="circle"/>
              <c:size val="14"/>
              <c:spPr>
                <a:solidFill>
                  <a:srgbClr val="FF0000"/>
                </a:solidFill>
                <a:ln w="254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491-4225-9904-C91B4495516E}"/>
              </c:ext>
            </c:extLst>
          </c:dPt>
          <c:xVal>
            <c:numRef>
              <c:f>'ISO-Kapitalrendite'!$E$8</c:f>
              <c:numCache>
                <c:formatCode>_(* #,##0.00_);_(* \(#,##0.00\);_(* "-"??_);_(@_)</c:formatCode>
                <c:ptCount val="1"/>
                <c:pt idx="0">
                  <c:v>9.0678127610329575</c:v>
                </c:pt>
              </c:numCache>
            </c:numRef>
          </c:xVal>
          <c:yVal>
            <c:numRef>
              <c:f>'ISO-Kapitalrendite'!$D$6</c:f>
              <c:numCache>
                <c:formatCode>_ * #,##0.0_ ;_ * \-#,##0.0_ ;_ * "-"??_ ;_ @_ </c:formatCode>
                <c:ptCount val="1"/>
                <c:pt idx="0">
                  <c:v>1.2954182648797561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91-4225-9904-C91B44955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177600"/>
        <c:axId val="143179136"/>
      </c:scatterChart>
      <c:catAx>
        <c:axId val="14317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Umsatzrendite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43179136"/>
        <c:crosses val="autoZero"/>
        <c:auto val="1"/>
        <c:lblAlgn val="ctr"/>
        <c:lblOffset val="100"/>
        <c:noMultiLvlLbl val="0"/>
      </c:catAx>
      <c:valAx>
        <c:axId val="143179136"/>
        <c:scaling>
          <c:orientation val="minMax"/>
          <c:max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Kapitalumschlag</a:t>
                </a:r>
              </a:p>
            </c:rich>
          </c:tx>
          <c:overlay val="0"/>
        </c:title>
        <c:numFmt formatCode="_ * #,##0.0_ ;_ * \-#,##0.0_ ;_ * &quot;-&quot;??_ ;_ @_ " sourceLinked="1"/>
        <c:majorTickMark val="out"/>
        <c:minorTickMark val="none"/>
        <c:tickLblPos val="nextTo"/>
        <c:crossAx val="143177600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>
          <a:latin typeface="Arial Narrow" panose="020B060602020203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links</c:v>
          </c:tx>
          <c:spPr>
            <a:noFill/>
            <a:ln w="25400">
              <a:solidFill>
                <a:srgbClr val="002060"/>
              </a:solidFill>
            </a:ln>
            <a:effectLst/>
          </c:spPr>
          <c:cat>
            <c:numLit>
              <c:formatCode>General</c:formatCode>
              <c:ptCount val="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</c:numLit>
          </c:cat>
          <c:val>
            <c:numRef>
              <c:f>Benford!$N$2:$N$10</c:f>
              <c:numCache>
                <c:formatCode>0%</c:formatCode>
                <c:ptCount val="9"/>
                <c:pt idx="0">
                  <c:v>-0.15923566878980891</c:v>
                </c:pt>
                <c:pt idx="1">
                  <c:v>-9.2356687898089165E-2</c:v>
                </c:pt>
                <c:pt idx="2">
                  <c:v>-8.2802547770700632E-2</c:v>
                </c:pt>
                <c:pt idx="3">
                  <c:v>-7.0063694267515922E-2</c:v>
                </c:pt>
                <c:pt idx="4">
                  <c:v>-4.4585987261146494E-2</c:v>
                </c:pt>
                <c:pt idx="5">
                  <c:v>-2.2292993630573247E-2</c:v>
                </c:pt>
                <c:pt idx="6">
                  <c:v>-9.5541401273885346E-3</c:v>
                </c:pt>
                <c:pt idx="7">
                  <c:v>-1.9108280254777069E-2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0-4A72-B945-8513D2710154}"/>
            </c:ext>
          </c:extLst>
        </c:ser>
        <c:ser>
          <c:idx val="1"/>
          <c:order val="1"/>
          <c:tx>
            <c:v>rechts</c:v>
          </c:tx>
          <c:spPr>
            <a:noFill/>
            <a:ln w="25400">
              <a:solidFill>
                <a:srgbClr val="002060"/>
              </a:solidFill>
            </a:ln>
            <a:effectLst/>
          </c:spPr>
          <c:cat>
            <c:numLit>
              <c:formatCode>General</c:formatCode>
              <c:ptCount val="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</c:numLit>
          </c:cat>
          <c:val>
            <c:numRef>
              <c:f>Benford!$O$2:$O$10</c:f>
              <c:numCache>
                <c:formatCode>0%</c:formatCode>
                <c:ptCount val="9"/>
                <c:pt idx="0">
                  <c:v>0.15923566878980891</c:v>
                </c:pt>
                <c:pt idx="1">
                  <c:v>9.2356687898089165E-2</c:v>
                </c:pt>
                <c:pt idx="2">
                  <c:v>8.2802547770700632E-2</c:v>
                </c:pt>
                <c:pt idx="3">
                  <c:v>7.0063694267515922E-2</c:v>
                </c:pt>
                <c:pt idx="4">
                  <c:v>4.4585987261146494E-2</c:v>
                </c:pt>
                <c:pt idx="5">
                  <c:v>2.2292993630573247E-2</c:v>
                </c:pt>
                <c:pt idx="6">
                  <c:v>9.5541401273885346E-3</c:v>
                </c:pt>
                <c:pt idx="7">
                  <c:v>1.9108280254777069E-2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0-4A72-B945-8513D2710154}"/>
            </c:ext>
          </c:extLst>
        </c:ser>
        <c:ser>
          <c:idx val="2"/>
          <c:order val="2"/>
          <c:tx>
            <c:v>li</c:v>
          </c:tx>
          <c:spPr>
            <a:solidFill>
              <a:srgbClr val="00B0F0">
                <a:alpha val="30000"/>
              </a:srgbClr>
            </a:solidFill>
            <a:ln w="25400">
              <a:noFill/>
            </a:ln>
            <a:effectLst/>
          </c:spPr>
          <c:val>
            <c:numRef>
              <c:f>Benford!$P$2:$P$10</c:f>
              <c:numCache>
                <c:formatCode>0%</c:formatCode>
                <c:ptCount val="9"/>
                <c:pt idx="0">
                  <c:v>-0.1505149978319906</c:v>
                </c:pt>
                <c:pt idx="1">
                  <c:v>-8.8045629527840619E-2</c:v>
                </c:pt>
                <c:pt idx="2">
                  <c:v>-6.246936830414998E-2</c:v>
                </c:pt>
                <c:pt idx="3">
                  <c:v>-4.8455006504028231E-2</c:v>
                </c:pt>
                <c:pt idx="4">
                  <c:v>-3.9590623023812388E-2</c:v>
                </c:pt>
                <c:pt idx="5">
                  <c:v>-3.347339481530659E-2</c:v>
                </c:pt>
                <c:pt idx="6">
                  <c:v>-2.8995973488843363E-2</c:v>
                </c:pt>
                <c:pt idx="7">
                  <c:v>-2.5576261223690666E-2</c:v>
                </c:pt>
                <c:pt idx="8">
                  <c:v>-2.2878745280337565E-2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0-4A72-B945-8513D2710154}"/>
            </c:ext>
          </c:extLst>
        </c:ser>
        <c:ser>
          <c:idx val="3"/>
          <c:order val="3"/>
          <c:tx>
            <c:v>re</c:v>
          </c:tx>
          <c:spPr>
            <a:solidFill>
              <a:srgbClr val="00B0F0">
                <a:alpha val="30000"/>
              </a:srgbClr>
            </a:solidFill>
            <a:ln w="25400">
              <a:noFill/>
            </a:ln>
            <a:effectLst/>
          </c:spPr>
          <c:val>
            <c:numRef>
              <c:f>Benford!$Q$2:$Q$10</c:f>
              <c:numCache>
                <c:formatCode>0%</c:formatCode>
                <c:ptCount val="9"/>
                <c:pt idx="0">
                  <c:v>0.1505149978319906</c:v>
                </c:pt>
                <c:pt idx="1">
                  <c:v>8.8045629527840619E-2</c:v>
                </c:pt>
                <c:pt idx="2">
                  <c:v>6.246936830414998E-2</c:v>
                </c:pt>
                <c:pt idx="3">
                  <c:v>4.8455006504028231E-2</c:v>
                </c:pt>
                <c:pt idx="4">
                  <c:v>3.9590623023812388E-2</c:v>
                </c:pt>
                <c:pt idx="5">
                  <c:v>3.347339481530659E-2</c:v>
                </c:pt>
                <c:pt idx="6">
                  <c:v>2.8995973488843363E-2</c:v>
                </c:pt>
                <c:pt idx="7">
                  <c:v>2.5576261223690666E-2</c:v>
                </c:pt>
                <c:pt idx="8">
                  <c:v>2.2878745280337565E-2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A0-4A72-B945-8513D271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144904"/>
        <c:axId val="520145888"/>
      </c:areaChart>
      <c:catAx>
        <c:axId val="520144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145888"/>
        <c:crosses val="autoZero"/>
        <c:auto val="1"/>
        <c:lblAlgn val="ctr"/>
        <c:lblOffset val="100"/>
        <c:noMultiLvlLbl val="0"/>
      </c:catAx>
      <c:valAx>
        <c:axId val="52014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144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281268</xdr:colOff>
      <xdr:row>10</xdr:row>
      <xdr:rowOff>122705</xdr:rowOff>
    </xdr:from>
    <xdr:to>
      <xdr:col>15</xdr:col>
      <xdr:colOff>505386</xdr:colOff>
      <xdr:row>33</xdr:row>
      <xdr:rowOff>15128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565639</xdr:colOff>
      <xdr:row>22</xdr:row>
      <xdr:rowOff>50440</xdr:rowOff>
    </xdr:from>
    <xdr:ext cx="1418337" cy="254237"/>
    <xdr:sp macro="" textlink="">
      <xdr:nvSpPr>
        <xdr:cNvPr id="3" name="Textfeld 2"/>
        <xdr:cNvSpPr txBox="1"/>
      </xdr:nvSpPr>
      <xdr:spPr>
        <a:xfrm>
          <a:off x="10635863" y="4878630"/>
          <a:ext cx="1418337" cy="254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de-CH" sz="1100" b="1">
              <a:solidFill>
                <a:srgbClr val="00B050"/>
              </a:solidFill>
              <a:latin typeface="Arial Narrow" panose="020B0606020202030204" pitchFamily="34" charset="0"/>
              <a:cs typeface="Arial" panose="020B0604020202020204" pitchFamily="34" charset="0"/>
            </a:rPr>
            <a:t>Branchendurchschnitt</a:t>
          </a:r>
        </a:p>
      </xdr:txBody>
    </xdr:sp>
    <xdr:clientData/>
  </xdr:oneCellAnchor>
  <xdr:oneCellAnchor>
    <xdr:from>
      <xdr:col>7</xdr:col>
      <xdr:colOff>20388</xdr:colOff>
      <xdr:row>10</xdr:row>
      <xdr:rowOff>184786</xdr:rowOff>
    </xdr:from>
    <xdr:ext cx="254237" cy="1418337"/>
    <xdr:sp macro="" textlink="">
      <xdr:nvSpPr>
        <xdr:cNvPr id="4" name="Textfeld 3"/>
        <xdr:cNvSpPr txBox="1"/>
      </xdr:nvSpPr>
      <xdr:spPr>
        <a:xfrm rot="16200000">
          <a:off x="4936562" y="3072543"/>
          <a:ext cx="1418337" cy="254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de-CH" sz="1100" b="1">
              <a:solidFill>
                <a:srgbClr val="00B050"/>
              </a:solidFill>
              <a:latin typeface="Arial Narrow" panose="020B0606020202030204" pitchFamily="34" charset="0"/>
              <a:cs typeface="Arial" panose="020B0604020202020204" pitchFamily="34" charset="0"/>
            </a:rPr>
            <a:t>Branchendurchschnitt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12</xdr:row>
      <xdr:rowOff>28575</xdr:rowOff>
    </xdr:from>
    <xdr:to>
      <xdr:col>13</xdr:col>
      <xdr:colOff>9525</xdr:colOff>
      <xdr:row>27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269557</xdr:colOff>
          <xdr:row>2</xdr:row>
          <xdr:rowOff>79058</xdr:rowOff>
        </xdr:from>
        <xdr:to>
          <xdr:col>21</xdr:col>
          <xdr:colOff>364807</xdr:colOff>
          <xdr:row>20</xdr:row>
          <xdr:rowOff>117158</xdr:rowOff>
        </xdr:to>
        <xdr:pic>
          <xdr:nvPicPr>
            <xdr:cNvPr id="3" name="Grafik 2"/>
            <xdr:cNvPicPr>
              <a:picLocks noChangeAspect="1" noChangeArrowheads="1"/>
              <a:extLst>
                <a:ext uri="{84589F7E-364E-4C9E-8A38-B11213B215E9}">
                  <a14:cameraTool cellRange="$I$13:$M$27" spid="_x0000_s443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 rot="5400000">
              <a:off x="14376082" y="993458"/>
              <a:ext cx="3810000" cy="314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0"/>
  <sheetViews>
    <sheetView showGridLines="0" tabSelected="1" zoomScaleNormal="100" workbookViewId="0"/>
  </sheetViews>
  <sheetFormatPr baseColWidth="10" defaultRowHeight="16.5" x14ac:dyDescent="0.3"/>
  <cols>
    <col min="1" max="1" width="40.140625" style="125" customWidth="1"/>
    <col min="2" max="7" width="11.7109375" style="125" customWidth="1"/>
    <col min="8" max="12" width="12.7109375" style="125" customWidth="1"/>
    <col min="13" max="19" width="11.42578125" style="64"/>
    <col min="20" max="16384" width="11.42578125" style="125"/>
  </cols>
  <sheetData>
    <row r="1" spans="1:19" s="126" customFormat="1" ht="25.5" x14ac:dyDescent="0.35">
      <c r="A1" s="143" t="s">
        <v>184</v>
      </c>
      <c r="B1" s="143"/>
      <c r="C1" s="143"/>
      <c r="D1" s="125"/>
      <c r="E1" s="125"/>
      <c r="F1" s="125"/>
      <c r="G1" s="125"/>
      <c r="H1" s="125"/>
      <c r="I1" s="125"/>
      <c r="J1" s="125"/>
      <c r="K1" s="125"/>
      <c r="L1" s="125"/>
      <c r="M1" s="62"/>
      <c r="N1" s="62"/>
      <c r="O1" s="62"/>
      <c r="P1" s="62"/>
      <c r="Q1" s="62"/>
      <c r="R1" s="62"/>
      <c r="S1" s="62"/>
    </row>
    <row r="2" spans="1:19" s="126" customFormat="1" x14ac:dyDescent="0.3">
      <c r="A2" s="70" t="s">
        <v>177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62"/>
      <c r="N2" s="62"/>
      <c r="O2" s="62"/>
      <c r="P2" s="62"/>
      <c r="Q2" s="62"/>
      <c r="R2" s="62"/>
      <c r="S2" s="62"/>
    </row>
    <row r="3" spans="1:19" s="52" customFormat="1" ht="20.25" x14ac:dyDescent="0.3">
      <c r="A3" s="2" t="s">
        <v>151</v>
      </c>
      <c r="B3" s="3"/>
      <c r="C3" s="3"/>
      <c r="D3" s="3"/>
      <c r="E3" s="3"/>
      <c r="F3" s="3"/>
      <c r="G3" s="3"/>
      <c r="H3" s="125"/>
      <c r="I3" s="125"/>
      <c r="J3" s="125"/>
      <c r="K3" s="125"/>
      <c r="L3" s="125"/>
      <c r="M3" s="62"/>
      <c r="N3" s="62"/>
      <c r="O3" s="63"/>
      <c r="P3" s="63"/>
      <c r="Q3" s="63"/>
      <c r="R3" s="63"/>
      <c r="S3" s="63"/>
    </row>
    <row r="4" spans="1:19" s="126" customFormat="1" ht="6" customHeight="1" x14ac:dyDescent="0.3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62"/>
      <c r="N4" s="62"/>
      <c r="O4" s="64"/>
      <c r="P4" s="64"/>
      <c r="Q4" s="62"/>
      <c r="R4" s="62"/>
      <c r="S4" s="62"/>
    </row>
    <row r="5" spans="1:19" s="126" customFormat="1" x14ac:dyDescent="0.3">
      <c r="A5" s="11" t="s">
        <v>185</v>
      </c>
      <c r="B5" s="144">
        <v>43830</v>
      </c>
      <c r="D5" s="69"/>
      <c r="G5" s="69"/>
      <c r="H5" s="125"/>
      <c r="I5" s="125"/>
      <c r="J5" s="125"/>
      <c r="K5" s="125"/>
      <c r="L5" s="125"/>
      <c r="M5" s="62"/>
      <c r="N5" s="62"/>
      <c r="O5" s="62"/>
      <c r="P5" s="62"/>
      <c r="Q5" s="62"/>
      <c r="R5" s="62"/>
      <c r="S5" s="62"/>
    </row>
    <row r="6" spans="1:19" s="126" customFormat="1" ht="6" customHeight="1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62"/>
      <c r="N6" s="62"/>
      <c r="O6" s="64"/>
      <c r="P6" s="64"/>
      <c r="Q6" s="62"/>
      <c r="R6" s="62"/>
      <c r="S6" s="62"/>
    </row>
    <row r="7" spans="1:19" s="126" customFormat="1" x14ac:dyDescent="0.3">
      <c r="A7" s="11" t="s">
        <v>173</v>
      </c>
      <c r="B7" s="145" t="s">
        <v>194</v>
      </c>
      <c r="C7" s="145"/>
      <c r="D7" s="145"/>
      <c r="E7" s="145"/>
      <c r="F7" s="145"/>
      <c r="H7" s="125"/>
      <c r="I7" s="125"/>
      <c r="J7" s="125"/>
      <c r="K7" s="125"/>
      <c r="L7" s="125"/>
      <c r="M7" s="62"/>
      <c r="N7" s="62"/>
      <c r="O7" s="62"/>
      <c r="P7" s="62"/>
      <c r="Q7" s="62"/>
      <c r="R7" s="62"/>
      <c r="S7" s="62"/>
    </row>
    <row r="8" spans="1:19" s="126" customFormat="1" x14ac:dyDescent="0.3">
      <c r="A8" s="125"/>
      <c r="B8" s="125" t="s">
        <v>133</v>
      </c>
      <c r="C8" s="125"/>
      <c r="E8" s="125" t="s">
        <v>195</v>
      </c>
      <c r="F8" s="142">
        <v>0.376</v>
      </c>
      <c r="G8" s="125"/>
      <c r="H8" s="125"/>
      <c r="I8" s="125"/>
      <c r="J8" s="125"/>
      <c r="K8" s="125"/>
      <c r="L8" s="125"/>
      <c r="M8" s="62"/>
      <c r="N8" s="62"/>
      <c r="O8" s="62"/>
      <c r="P8" s="62"/>
      <c r="Q8" s="62"/>
      <c r="R8" s="62"/>
      <c r="S8" s="62"/>
    </row>
    <row r="9" spans="1:19" s="126" customFormat="1" x14ac:dyDescent="0.3">
      <c r="A9" s="125"/>
      <c r="B9" s="125" t="s">
        <v>191</v>
      </c>
      <c r="C9" s="125"/>
      <c r="E9" s="125" t="s">
        <v>196</v>
      </c>
      <c r="F9" s="142">
        <v>0.91800000000000004</v>
      </c>
      <c r="G9" s="125"/>
      <c r="H9" s="125"/>
      <c r="I9" s="125"/>
      <c r="J9" s="125"/>
      <c r="K9" s="125"/>
      <c r="L9" s="125"/>
      <c r="M9" s="62"/>
      <c r="N9" s="62"/>
      <c r="O9" s="62"/>
      <c r="P9" s="62"/>
      <c r="Q9" s="62"/>
      <c r="R9" s="62"/>
      <c r="S9" s="62"/>
    </row>
    <row r="10" spans="1:19" s="126" customFormat="1" x14ac:dyDescent="0.3">
      <c r="A10" s="125"/>
      <c r="B10" s="125" t="s">
        <v>192</v>
      </c>
      <c r="C10" s="125"/>
      <c r="E10" s="125" t="s">
        <v>197</v>
      </c>
      <c r="F10" s="142">
        <v>1.2509999999999999</v>
      </c>
      <c r="G10" s="125"/>
      <c r="H10" s="125"/>
      <c r="I10" s="125"/>
      <c r="J10" s="125"/>
      <c r="K10" s="125"/>
      <c r="L10" s="125"/>
      <c r="M10" s="62"/>
      <c r="N10" s="62"/>
      <c r="O10" s="62"/>
      <c r="P10" s="62"/>
      <c r="Q10" s="62"/>
      <c r="R10" s="62"/>
      <c r="S10" s="62"/>
    </row>
    <row r="11" spans="1:19" s="126" customFormat="1" x14ac:dyDescent="0.3">
      <c r="A11" s="125"/>
      <c r="B11" s="125" t="s">
        <v>198</v>
      </c>
      <c r="C11" s="125"/>
      <c r="E11" s="125" t="s">
        <v>199</v>
      </c>
      <c r="F11" s="142">
        <v>0.63100000000000001</v>
      </c>
      <c r="G11" s="125"/>
      <c r="H11" s="125"/>
      <c r="I11" s="125"/>
      <c r="J11" s="125"/>
      <c r="K11" s="125"/>
      <c r="L11" s="125"/>
      <c r="M11" s="62"/>
      <c r="N11" s="62"/>
      <c r="O11" s="62"/>
      <c r="P11" s="62"/>
      <c r="Q11" s="62"/>
      <c r="R11" s="62"/>
      <c r="S11" s="62"/>
    </row>
    <row r="12" spans="1:19" s="126" customFormat="1" x14ac:dyDescent="0.3">
      <c r="A12" s="125"/>
      <c r="B12" s="125" t="s">
        <v>200</v>
      </c>
      <c r="C12" s="125"/>
      <c r="E12" s="125" t="s">
        <v>201</v>
      </c>
      <c r="F12" s="58">
        <f>1-F11</f>
        <v>0.36899999999999999</v>
      </c>
      <c r="G12" s="125"/>
      <c r="H12" s="125"/>
      <c r="I12" s="125"/>
      <c r="J12" s="125"/>
      <c r="K12" s="125"/>
      <c r="L12" s="125"/>
      <c r="M12" s="62"/>
      <c r="N12" s="62"/>
      <c r="O12" s="62"/>
      <c r="P12" s="62"/>
      <c r="Q12" s="62"/>
      <c r="R12" s="62"/>
      <c r="S12" s="62"/>
    </row>
    <row r="13" spans="1:19" s="126" customFormat="1" x14ac:dyDescent="0.3">
      <c r="A13" s="125"/>
      <c r="B13" s="125" t="s">
        <v>65</v>
      </c>
      <c r="C13" s="125"/>
      <c r="E13" s="125" t="s">
        <v>202</v>
      </c>
      <c r="F13" s="142">
        <v>0.68300000000000005</v>
      </c>
      <c r="G13" s="125"/>
      <c r="H13" s="125"/>
      <c r="I13" s="125"/>
      <c r="J13" s="125"/>
      <c r="K13" s="125"/>
      <c r="L13" s="125"/>
      <c r="M13" s="62"/>
      <c r="N13" s="62"/>
      <c r="O13" s="62"/>
      <c r="P13" s="62"/>
      <c r="Q13" s="62"/>
      <c r="R13" s="62"/>
      <c r="S13" s="62"/>
    </row>
    <row r="14" spans="1:19" s="126" customFormat="1" x14ac:dyDescent="0.3">
      <c r="A14" s="125"/>
      <c r="B14" s="125" t="s">
        <v>66</v>
      </c>
      <c r="C14" s="125"/>
      <c r="E14" s="125" t="s">
        <v>203</v>
      </c>
      <c r="F14" s="142">
        <v>1.3440000000000001</v>
      </c>
      <c r="G14" s="125"/>
      <c r="H14" s="125"/>
      <c r="I14" s="125"/>
      <c r="J14" s="125"/>
      <c r="K14" s="125"/>
      <c r="L14" s="125"/>
      <c r="M14" s="62"/>
      <c r="N14" s="62"/>
      <c r="O14" s="62"/>
      <c r="P14" s="62"/>
      <c r="Q14" s="62"/>
      <c r="R14" s="62"/>
      <c r="S14" s="62"/>
    </row>
    <row r="15" spans="1:19" s="126" customFormat="1" x14ac:dyDescent="0.3">
      <c r="A15" s="125"/>
      <c r="B15" s="125" t="s">
        <v>193</v>
      </c>
      <c r="C15" s="125"/>
      <c r="E15" s="125" t="s">
        <v>215</v>
      </c>
      <c r="F15" s="142">
        <v>0.748</v>
      </c>
      <c r="G15" s="125"/>
      <c r="H15" s="125"/>
      <c r="J15" s="125"/>
      <c r="K15" s="127"/>
      <c r="L15" s="125"/>
      <c r="M15" s="62"/>
      <c r="N15" s="62"/>
      <c r="O15" s="62"/>
      <c r="P15" s="62"/>
      <c r="Q15" s="62"/>
      <c r="R15" s="62"/>
      <c r="S15" s="62"/>
    </row>
    <row r="16" spans="1:19" s="126" customFormat="1" x14ac:dyDescent="0.3">
      <c r="A16" s="125"/>
      <c r="B16" s="125" t="s">
        <v>54</v>
      </c>
      <c r="C16" s="125"/>
      <c r="E16" s="125" t="s">
        <v>216</v>
      </c>
      <c r="F16" s="58">
        <f>1-F15</f>
        <v>0.252</v>
      </c>
      <c r="G16" s="125"/>
      <c r="H16" s="125"/>
      <c r="J16" s="125"/>
      <c r="K16" s="127"/>
      <c r="L16" s="125"/>
      <c r="M16" s="62"/>
      <c r="N16" s="62"/>
      <c r="O16" s="62"/>
      <c r="P16" s="62"/>
      <c r="Q16" s="62"/>
      <c r="R16" s="62"/>
      <c r="S16" s="62"/>
    </row>
    <row r="17" spans="1:19" s="126" customFormat="1" x14ac:dyDescent="0.3">
      <c r="A17" s="125"/>
      <c r="B17" s="125" t="s">
        <v>50</v>
      </c>
      <c r="C17" s="125"/>
      <c r="E17" s="125" t="s">
        <v>217</v>
      </c>
      <c r="F17" s="59">
        <f>F15/F16</f>
        <v>2.9682539682539684</v>
      </c>
      <c r="G17" s="125"/>
      <c r="H17" s="125"/>
      <c r="J17" s="125"/>
      <c r="K17" s="127"/>
      <c r="L17" s="125"/>
      <c r="M17" s="62"/>
      <c r="N17" s="62"/>
      <c r="O17" s="62"/>
      <c r="P17" s="62"/>
      <c r="Q17" s="62"/>
      <c r="R17" s="62"/>
      <c r="S17" s="62"/>
    </row>
    <row r="18" spans="1:19" s="126" customFormat="1" x14ac:dyDescent="0.3">
      <c r="A18" s="125"/>
      <c r="B18" s="125" t="s">
        <v>55</v>
      </c>
      <c r="C18" s="125"/>
      <c r="E18" s="125" t="s">
        <v>218</v>
      </c>
      <c r="F18" s="142">
        <v>0.79500000000000004</v>
      </c>
      <c r="G18" s="125"/>
      <c r="H18" s="125"/>
      <c r="J18" s="125"/>
      <c r="K18" s="127"/>
      <c r="L18" s="125"/>
      <c r="M18" s="62"/>
      <c r="N18" s="62"/>
      <c r="O18" s="62"/>
      <c r="P18" s="62"/>
      <c r="Q18" s="62"/>
      <c r="R18" s="62"/>
      <c r="S18" s="62"/>
    </row>
    <row r="19" spans="1:19" s="126" customFormat="1" x14ac:dyDescent="0.3">
      <c r="A19" s="125"/>
      <c r="B19" s="125" t="s">
        <v>204</v>
      </c>
      <c r="C19" s="125"/>
      <c r="E19" s="125" t="s">
        <v>205</v>
      </c>
      <c r="F19" s="142">
        <v>0.155</v>
      </c>
      <c r="G19" s="125"/>
      <c r="H19" s="125"/>
      <c r="J19" s="125"/>
      <c r="K19" s="127"/>
      <c r="L19" s="125"/>
      <c r="M19" s="62"/>
      <c r="N19" s="62"/>
      <c r="O19" s="62"/>
      <c r="P19" s="62"/>
      <c r="Q19" s="62"/>
      <c r="R19" s="62"/>
      <c r="S19" s="62"/>
    </row>
    <row r="20" spans="1:19" s="126" customFormat="1" x14ac:dyDescent="0.3">
      <c r="A20" s="125"/>
      <c r="B20" s="125" t="s">
        <v>206</v>
      </c>
      <c r="C20" s="125"/>
      <c r="E20" s="125" t="s">
        <v>141</v>
      </c>
      <c r="F20" s="142">
        <v>5.1999999999999998E-2</v>
      </c>
      <c r="G20" s="125"/>
      <c r="H20" s="125"/>
      <c r="I20" s="125"/>
      <c r="J20" s="125"/>
      <c r="K20" s="125"/>
      <c r="L20" s="125"/>
      <c r="M20" s="62"/>
      <c r="N20" s="62"/>
      <c r="O20" s="62"/>
      <c r="P20" s="62"/>
      <c r="Q20" s="62"/>
      <c r="R20" s="62"/>
      <c r="S20" s="62"/>
    </row>
    <row r="21" spans="1:19" s="126" customFormat="1" x14ac:dyDescent="0.3">
      <c r="A21" s="125"/>
      <c r="B21" s="125" t="s">
        <v>213</v>
      </c>
      <c r="C21" s="125"/>
      <c r="E21" s="125" t="s">
        <v>214</v>
      </c>
      <c r="F21" s="58">
        <f>F20/F25</f>
        <v>3.7142857142857144E-2</v>
      </c>
      <c r="G21" s="125"/>
      <c r="H21" s="125"/>
      <c r="I21" s="125"/>
      <c r="J21" s="125"/>
      <c r="K21" s="125"/>
      <c r="L21" s="125"/>
      <c r="M21" s="62"/>
      <c r="N21" s="62"/>
      <c r="O21" s="62"/>
      <c r="P21" s="62"/>
      <c r="Q21" s="62"/>
      <c r="R21" s="62"/>
      <c r="S21" s="62"/>
    </row>
    <row r="22" spans="1:19" s="126" customFormat="1" x14ac:dyDescent="0.3">
      <c r="A22" s="125"/>
      <c r="B22" s="125" t="s">
        <v>211</v>
      </c>
      <c r="C22" s="125"/>
      <c r="E22" s="125" t="s">
        <v>212</v>
      </c>
      <c r="F22" s="142">
        <v>1.7999999999999999E-2</v>
      </c>
      <c r="G22" s="125"/>
      <c r="H22" s="125"/>
      <c r="I22" s="125"/>
      <c r="J22" s="125"/>
      <c r="K22" s="125"/>
      <c r="L22" s="125"/>
      <c r="M22" s="62"/>
      <c r="N22" s="62"/>
      <c r="O22" s="62"/>
      <c r="P22" s="62"/>
      <c r="Q22" s="62"/>
      <c r="R22" s="62"/>
      <c r="S22" s="62"/>
    </row>
    <row r="23" spans="1:19" s="126" customFormat="1" x14ac:dyDescent="0.3">
      <c r="A23" s="125"/>
      <c r="B23" s="125" t="s">
        <v>207</v>
      </c>
      <c r="C23" s="125"/>
      <c r="E23" s="125" t="s">
        <v>210</v>
      </c>
      <c r="F23" s="142">
        <v>7.4999999999999997E-2</v>
      </c>
      <c r="G23" s="125"/>
      <c r="H23" s="125"/>
      <c r="I23" s="125"/>
      <c r="J23" s="125"/>
      <c r="K23" s="125"/>
      <c r="L23" s="125"/>
      <c r="M23" s="62"/>
      <c r="N23" s="62"/>
      <c r="O23" s="62"/>
      <c r="P23" s="62"/>
      <c r="Q23" s="62"/>
      <c r="R23" s="62"/>
      <c r="S23" s="62"/>
    </row>
    <row r="24" spans="1:19" s="126" customFormat="1" x14ac:dyDescent="0.3">
      <c r="A24" s="125"/>
      <c r="B24" s="125" t="s">
        <v>208</v>
      </c>
      <c r="C24" s="125"/>
      <c r="E24" s="125" t="s">
        <v>209</v>
      </c>
      <c r="F24" s="146">
        <v>1.8</v>
      </c>
      <c r="G24" s="125"/>
      <c r="H24" s="125"/>
      <c r="I24" s="125"/>
      <c r="J24" s="125"/>
      <c r="K24" s="125"/>
      <c r="L24" s="125"/>
      <c r="M24" s="62"/>
      <c r="N24" s="62"/>
      <c r="O24" s="62"/>
      <c r="P24" s="62"/>
      <c r="Q24" s="62"/>
      <c r="R24" s="62"/>
      <c r="S24" s="62"/>
    </row>
    <row r="25" spans="1:19" s="126" customFormat="1" x14ac:dyDescent="0.3">
      <c r="A25" s="125"/>
      <c r="B25" s="125" t="s">
        <v>176</v>
      </c>
      <c r="C25" s="125"/>
      <c r="E25" s="125" t="s">
        <v>140</v>
      </c>
      <c r="F25" s="146">
        <v>1.4</v>
      </c>
      <c r="G25" s="125"/>
      <c r="H25" s="125"/>
      <c r="J25" s="125"/>
      <c r="K25" s="125"/>
      <c r="L25" s="125"/>
      <c r="M25" s="62"/>
      <c r="N25" s="62"/>
      <c r="O25" s="62"/>
      <c r="P25" s="62"/>
      <c r="Q25" s="62"/>
      <c r="R25" s="62"/>
      <c r="S25" s="62"/>
    </row>
    <row r="26" spans="1:19" s="126" customFormat="1" x14ac:dyDescent="0.3">
      <c r="A26" s="125"/>
      <c r="B26" s="125"/>
      <c r="C26" s="125"/>
      <c r="D26" s="125"/>
      <c r="E26" s="125"/>
      <c r="F26" s="125"/>
      <c r="G26" s="125"/>
      <c r="H26" s="125"/>
      <c r="J26" s="125"/>
      <c r="K26" s="125"/>
      <c r="L26" s="125"/>
      <c r="M26" s="62"/>
      <c r="N26" s="62"/>
      <c r="O26" s="62"/>
      <c r="P26" s="62"/>
      <c r="Q26" s="62"/>
      <c r="R26" s="62"/>
      <c r="S26" s="62"/>
    </row>
    <row r="27" spans="1:19" x14ac:dyDescent="0.3">
      <c r="A27" s="11" t="s">
        <v>152</v>
      </c>
      <c r="B27" s="125" t="s">
        <v>135</v>
      </c>
      <c r="E27" s="60" t="s">
        <v>190</v>
      </c>
      <c r="F27" s="61">
        <v>6.2799999999999995E-2</v>
      </c>
    </row>
    <row r="28" spans="1:19" x14ac:dyDescent="0.3">
      <c r="B28" s="125" t="s">
        <v>136</v>
      </c>
      <c r="E28" s="60" t="s">
        <v>189</v>
      </c>
      <c r="F28" s="61">
        <v>0</v>
      </c>
    </row>
    <row r="29" spans="1:19" x14ac:dyDescent="0.3">
      <c r="B29" s="125" t="s">
        <v>134</v>
      </c>
      <c r="F29" s="61">
        <f>1/(1+G29)*G29</f>
        <v>7.83410138248848E-2</v>
      </c>
      <c r="G29" s="10">
        <v>8.5000000000000006E-2</v>
      </c>
    </row>
    <row r="30" spans="1:19" ht="17.25" thickBot="1" x14ac:dyDescent="0.35">
      <c r="B30" s="55" t="s">
        <v>137</v>
      </c>
      <c r="C30" s="55"/>
      <c r="D30" s="55"/>
      <c r="E30" s="55"/>
      <c r="F30" s="56">
        <f>SUM(F27:F29)</f>
        <v>0.14114101382488481</v>
      </c>
    </row>
    <row r="31" spans="1:19" ht="18" thickTop="1" thickBot="1" x14ac:dyDescent="0.35">
      <c r="B31" s="55" t="s">
        <v>138</v>
      </c>
      <c r="C31" s="55"/>
      <c r="D31" s="55"/>
      <c r="E31" s="55"/>
      <c r="F31" s="56">
        <f>F30/(1-F30)</f>
        <v>0.16433549173590081</v>
      </c>
    </row>
    <row r="32" spans="1:19" s="126" customFormat="1" ht="17.25" thickTop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62"/>
      <c r="N32" s="62"/>
      <c r="O32" s="62"/>
      <c r="P32" s="62"/>
      <c r="Q32" s="62"/>
      <c r="R32" s="62"/>
      <c r="S32" s="62"/>
    </row>
    <row r="33" spans="1:2047 2053:3067 3073:5119 5125:6139 6145:8191 8197:9211 9217:11263 11269:12283 12289:14335 14341:15355 15361:16383" s="52" customFormat="1" ht="20.25" x14ac:dyDescent="0.3">
      <c r="A33" s="2" t="s">
        <v>101</v>
      </c>
      <c r="B33" s="3">
        <f>YEAR(B5)-5</f>
        <v>2014</v>
      </c>
      <c r="C33" s="3">
        <f>B33+1</f>
        <v>2015</v>
      </c>
      <c r="D33" s="3">
        <f t="shared" ref="D33:G33" si="0">C33+1</f>
        <v>2016</v>
      </c>
      <c r="E33" s="3">
        <f t="shared" si="0"/>
        <v>2017</v>
      </c>
      <c r="F33" s="3">
        <f t="shared" si="0"/>
        <v>2018</v>
      </c>
      <c r="G33" s="3">
        <f t="shared" si="0"/>
        <v>2019</v>
      </c>
      <c r="H33" s="125"/>
      <c r="I33" s="125"/>
      <c r="J33" s="125"/>
      <c r="K33" s="125"/>
      <c r="L33" s="125"/>
      <c r="M33" s="63"/>
      <c r="N33" s="63"/>
      <c r="O33" s="63"/>
      <c r="P33" s="63"/>
      <c r="Q33" s="63"/>
      <c r="R33" s="63"/>
      <c r="S33" s="63"/>
    </row>
    <row r="34" spans="1:2047 2053:3067 3073:5119 5125:6139 6145:8191 8197:9211 9217:11263 11269:12283 12289:14335 14341:15355 15361:16383" s="126" customFormat="1" x14ac:dyDescent="0.3">
      <c r="A34" s="125" t="s">
        <v>129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125"/>
      <c r="I34" s="125"/>
      <c r="J34" s="125"/>
      <c r="K34" s="125"/>
      <c r="L34" s="125"/>
      <c r="M34" s="65"/>
      <c r="N34" s="62"/>
      <c r="O34" s="62"/>
      <c r="P34" s="62"/>
      <c r="Q34" s="62"/>
      <c r="R34" s="62"/>
      <c r="S34" s="62"/>
    </row>
    <row r="35" spans="1:2047 2053:3067 3073:5119 5125:6139 6145:8191 8197:9211 9217:11263 11269:12283 12289:14335 14341:15355 15361:16383" s="126" customFormat="1" x14ac:dyDescent="0.3">
      <c r="A35" s="125" t="s">
        <v>110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125"/>
      <c r="I35" s="125"/>
      <c r="J35" s="125"/>
      <c r="K35" s="125"/>
      <c r="L35" s="125"/>
      <c r="M35" s="66"/>
      <c r="N35" s="62"/>
      <c r="O35" s="62"/>
      <c r="P35" s="62"/>
      <c r="Q35" s="62"/>
      <c r="R35" s="62"/>
      <c r="S35" s="62"/>
    </row>
    <row r="36" spans="1:2047 2053:3067 3073:5119 5125:6139 6145:8191 8197:9211 9217:11263 11269:12283 12289:14335 14341:15355 15361:16383" s="126" customFormat="1" x14ac:dyDescent="0.3">
      <c r="A36" s="125" t="s">
        <v>168</v>
      </c>
      <c r="B36" s="7">
        <v>10000</v>
      </c>
      <c r="C36" s="7">
        <v>7000</v>
      </c>
      <c r="D36" s="7">
        <v>5000</v>
      </c>
      <c r="E36" s="7">
        <v>3000</v>
      </c>
      <c r="F36" s="7">
        <v>0</v>
      </c>
      <c r="G36" s="7">
        <v>0</v>
      </c>
      <c r="H36" s="125"/>
      <c r="I36" s="125"/>
      <c r="J36" s="125"/>
      <c r="K36" s="125"/>
      <c r="L36" s="125"/>
      <c r="M36" s="62"/>
      <c r="N36" s="62"/>
      <c r="O36" s="62"/>
      <c r="P36" s="62"/>
      <c r="Q36" s="62"/>
      <c r="R36" s="62"/>
      <c r="S36" s="62"/>
    </row>
    <row r="37" spans="1:2047 2053:3067 3073:5119 5125:6139 6145:8191 8197:9211 9217:11263 11269:12283 12289:14335 14341:15355 15361:16383" s="126" customFormat="1" x14ac:dyDescent="0.3">
      <c r="A37" s="131" t="s">
        <v>179</v>
      </c>
      <c r="B37" s="132">
        <f>SUM(B34:B36)</f>
        <v>10000</v>
      </c>
      <c r="C37" s="132">
        <f t="shared" ref="C37:G37" si="1">SUM(C34:C36)</f>
        <v>7000</v>
      </c>
      <c r="D37" s="132">
        <f t="shared" si="1"/>
        <v>5000</v>
      </c>
      <c r="E37" s="132">
        <f t="shared" si="1"/>
        <v>3000</v>
      </c>
      <c r="F37" s="132">
        <f t="shared" si="1"/>
        <v>0</v>
      </c>
      <c r="G37" s="132">
        <f t="shared" si="1"/>
        <v>0</v>
      </c>
      <c r="H37" s="125"/>
      <c r="I37" s="125"/>
      <c r="J37" s="125"/>
      <c r="K37" s="125"/>
      <c r="L37" s="125"/>
      <c r="M37" s="62"/>
      <c r="N37" s="62"/>
      <c r="O37" s="62"/>
      <c r="P37" s="62"/>
      <c r="Q37" s="62"/>
      <c r="R37" s="62"/>
      <c r="S37" s="62"/>
    </row>
    <row r="38" spans="1:2047 2053:3067 3073:5119 5125:6139 6145:8191 8197:9211 9217:11263 11269:12283 12289:14335 14341:15355 15361:16383" s="126" customFormat="1" x14ac:dyDescent="0.3">
      <c r="A38" s="125" t="s">
        <v>164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125"/>
      <c r="I38" s="125"/>
      <c r="J38" s="125"/>
      <c r="K38" s="125"/>
      <c r="L38" s="125"/>
      <c r="M38" s="62"/>
      <c r="N38" s="62"/>
      <c r="O38" s="62"/>
      <c r="P38" s="62"/>
      <c r="Q38" s="62"/>
      <c r="R38" s="62"/>
      <c r="S38" s="62"/>
    </row>
    <row r="39" spans="1:2047 2053:3067 3073:5119 5125:6139 6145:8191 8197:9211 9217:11263 11269:12283 12289:14335 14341:15355 15361:16383" s="126" customFormat="1" x14ac:dyDescent="0.3">
      <c r="A39" s="125" t="s">
        <v>180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125"/>
      <c r="I39" s="125"/>
      <c r="J39" s="125"/>
      <c r="K39" s="125"/>
      <c r="L39" s="125"/>
      <c r="M39" s="62"/>
      <c r="N39" s="62"/>
      <c r="O39" s="62"/>
      <c r="P39" s="62"/>
      <c r="Q39" s="62"/>
      <c r="R39" s="62"/>
      <c r="S39" s="62"/>
    </row>
    <row r="40" spans="1:2047 2053:3067 3073:5119 5125:6139 6145:8191 8197:9211 9217:11263 11269:12283 12289:14335 14341:15355 15361:16383" s="126" customFormat="1" x14ac:dyDescent="0.3">
      <c r="A40" s="133" t="s">
        <v>114</v>
      </c>
      <c r="B40" s="134">
        <f>SUM(B37:B39)</f>
        <v>10000</v>
      </c>
      <c r="C40" s="134">
        <f t="shared" ref="C40:G40" si="2">SUM(C37:C39)</f>
        <v>7000</v>
      </c>
      <c r="D40" s="134">
        <f t="shared" si="2"/>
        <v>5000</v>
      </c>
      <c r="E40" s="134">
        <f t="shared" si="2"/>
        <v>3000</v>
      </c>
      <c r="F40" s="134">
        <f t="shared" si="2"/>
        <v>0</v>
      </c>
      <c r="G40" s="134">
        <f t="shared" si="2"/>
        <v>0</v>
      </c>
      <c r="H40" s="125"/>
      <c r="I40" s="125"/>
      <c r="J40" s="125"/>
      <c r="K40" s="125"/>
      <c r="L40" s="125"/>
      <c r="M40" s="62"/>
      <c r="N40" s="62"/>
      <c r="O40" s="62"/>
      <c r="P40" s="62"/>
      <c r="Q40" s="62"/>
      <c r="R40" s="62"/>
      <c r="S40" s="62"/>
    </row>
    <row r="41" spans="1:2047 2053:3067 3073:5119 5125:6139 6145:8191 8197:9211 9217:11263 11269:12283 12289:14335 14341:15355 15361:16383" s="126" customFormat="1" x14ac:dyDescent="0.3">
      <c r="A41" s="125" t="s">
        <v>186</v>
      </c>
      <c r="B41" s="7">
        <v>239000</v>
      </c>
      <c r="C41" s="7">
        <v>220000</v>
      </c>
      <c r="D41" s="7">
        <v>187000</v>
      </c>
      <c r="E41" s="7">
        <v>148000</v>
      </c>
      <c r="F41" s="7">
        <v>96000</v>
      </c>
      <c r="G41" s="7">
        <v>96000</v>
      </c>
      <c r="H41" s="125"/>
      <c r="I41" s="125"/>
      <c r="J41" s="125"/>
      <c r="K41" s="125"/>
      <c r="L41" s="125"/>
      <c r="M41" s="62"/>
      <c r="N41" s="62"/>
      <c r="O41" s="62"/>
      <c r="P41" s="62"/>
      <c r="Q41" s="62"/>
      <c r="R41" s="62"/>
      <c r="S41" s="62"/>
    </row>
    <row r="42" spans="1:2047 2053:3067 3073:5119 5125:6139 6145:8191 8197:9211 9217:11263 11269:12283 12289:14335 14341:15355 15361:16383" s="126" customFormat="1" x14ac:dyDescent="0.3">
      <c r="A42" s="125" t="s">
        <v>187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125"/>
      <c r="I42" s="125"/>
      <c r="J42" s="125"/>
      <c r="K42" s="125"/>
      <c r="L42" s="125"/>
      <c r="M42" s="62"/>
      <c r="N42" s="62"/>
      <c r="O42" s="62"/>
      <c r="P42" s="62"/>
      <c r="Q42" s="62"/>
      <c r="R42" s="62"/>
      <c r="S42" s="62"/>
    </row>
    <row r="43" spans="1:2047 2053:3067 3073:5119 5125:6139 6145:8191 8197:9211 9217:11263 11269:12283 12289:14335 14341:15355 15361:16383" s="126" customFormat="1" x14ac:dyDescent="0.3">
      <c r="A43" s="125" t="s">
        <v>171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125"/>
      <c r="I43" s="125"/>
      <c r="J43" s="125"/>
      <c r="K43" s="125"/>
      <c r="L43" s="125"/>
      <c r="M43" s="62"/>
      <c r="N43" s="62"/>
      <c r="O43" s="62"/>
      <c r="P43" s="62"/>
      <c r="Q43" s="62"/>
      <c r="R43" s="62"/>
      <c r="S43" s="62"/>
    </row>
    <row r="44" spans="1:2047 2053:3067 3073:5119 5125:6139 6145:8191 8197:9211 9217:11263 11269:12283 12289:14335 14341:15355 15361:16383" s="126" customFormat="1" x14ac:dyDescent="0.3">
      <c r="A44" s="125" t="s">
        <v>188</v>
      </c>
      <c r="B44" s="7">
        <v>183000</v>
      </c>
      <c r="C44" s="7">
        <v>259000</v>
      </c>
      <c r="D44" s="7">
        <v>327000</v>
      </c>
      <c r="E44" s="7">
        <v>300000</v>
      </c>
      <c r="F44" s="7">
        <v>272000</v>
      </c>
      <c r="G44" s="7">
        <v>272000</v>
      </c>
      <c r="H44" s="125"/>
      <c r="I44" s="125"/>
      <c r="J44" s="125"/>
      <c r="K44" s="125"/>
      <c r="L44" s="125"/>
      <c r="M44" s="62"/>
      <c r="N44" s="62"/>
      <c r="O44" s="62"/>
      <c r="P44" s="62"/>
      <c r="Q44" s="62"/>
      <c r="R44" s="62"/>
      <c r="S44" s="62"/>
    </row>
    <row r="45" spans="1:2047 2053:3067 3073:5119 5125:6139 6145:8191 8197:9211 9217:11263 11269:12283 12289:14335 14341:15355 15361:16383" s="126" customFormat="1" x14ac:dyDescent="0.3">
      <c r="A45" s="125" t="s">
        <v>174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125"/>
      <c r="I45" s="125"/>
      <c r="J45" s="125"/>
      <c r="K45" s="125"/>
      <c r="L45" s="125"/>
      <c r="M45" s="62"/>
      <c r="N45" s="62"/>
      <c r="O45" s="62"/>
      <c r="P45" s="62"/>
      <c r="Q45" s="62"/>
      <c r="R45" s="62"/>
      <c r="S45" s="62"/>
    </row>
    <row r="46" spans="1:2047 2053:3067 3073:5119 5125:6139 6145:8191 8197:9211 9217:11263 11269:12283 12289:14335 14341:15355 15361:16383" s="126" customFormat="1" x14ac:dyDescent="0.3">
      <c r="A46" s="133" t="s">
        <v>115</v>
      </c>
      <c r="B46" s="134">
        <f>SUM(B41:B45)</f>
        <v>422000</v>
      </c>
      <c r="C46" s="134">
        <f t="shared" ref="C46:G46" si="3">SUM(C41:C45)</f>
        <v>479000</v>
      </c>
      <c r="D46" s="134">
        <f t="shared" si="3"/>
        <v>514000</v>
      </c>
      <c r="E46" s="134">
        <f t="shared" si="3"/>
        <v>448000</v>
      </c>
      <c r="F46" s="134">
        <f t="shared" si="3"/>
        <v>368000</v>
      </c>
      <c r="G46" s="134">
        <f t="shared" si="3"/>
        <v>368000</v>
      </c>
      <c r="H46" s="125"/>
      <c r="I46" s="125"/>
      <c r="J46" s="125"/>
      <c r="K46" s="125"/>
      <c r="L46" s="125"/>
      <c r="M46" s="67"/>
      <c r="N46" s="68"/>
      <c r="O46" s="68"/>
      <c r="P46" s="68"/>
      <c r="Q46" s="68"/>
      <c r="R46" s="68"/>
      <c r="S46" s="68"/>
      <c r="Y46" s="53"/>
      <c r="Z46" s="54"/>
      <c r="AA46" s="54"/>
      <c r="AB46" s="54"/>
      <c r="AC46" s="54"/>
      <c r="AD46" s="54"/>
      <c r="AE46" s="54"/>
      <c r="AK46" s="53"/>
      <c r="AL46" s="54"/>
      <c r="AM46" s="54"/>
      <c r="AN46" s="54"/>
      <c r="AO46" s="54"/>
      <c r="AP46" s="54"/>
      <c r="AQ46" s="54"/>
      <c r="AW46" s="53"/>
      <c r="AX46" s="54"/>
      <c r="AY46" s="54"/>
      <c r="AZ46" s="54"/>
      <c r="BA46" s="54"/>
      <c r="BB46" s="54"/>
      <c r="BC46" s="54"/>
      <c r="BI46" s="53"/>
      <c r="BJ46" s="54"/>
      <c r="BK46" s="54"/>
      <c r="BL46" s="54"/>
      <c r="BM46" s="54"/>
      <c r="BN46" s="54"/>
      <c r="BO46" s="54"/>
      <c r="BU46" s="53"/>
      <c r="BV46" s="54"/>
      <c r="BW46" s="54"/>
      <c r="BX46" s="54"/>
      <c r="BY46" s="54"/>
      <c r="BZ46" s="54"/>
      <c r="CA46" s="54"/>
      <c r="CG46" s="53"/>
      <c r="CH46" s="54"/>
      <c r="CI46" s="54"/>
      <c r="CJ46" s="54"/>
      <c r="CK46" s="54"/>
      <c r="CL46" s="54"/>
      <c r="CM46" s="54"/>
      <c r="CS46" s="53"/>
      <c r="CT46" s="54"/>
      <c r="CU46" s="54"/>
      <c r="CV46" s="54"/>
      <c r="CW46" s="54"/>
      <c r="CX46" s="54"/>
      <c r="CY46" s="54"/>
      <c r="DE46" s="53"/>
      <c r="DF46" s="54"/>
      <c r="DG46" s="54"/>
      <c r="DH46" s="54"/>
      <c r="DI46" s="54"/>
      <c r="DJ46" s="54"/>
      <c r="DK46" s="54"/>
      <c r="DQ46" s="53"/>
      <c r="DR46" s="54"/>
      <c r="DS46" s="54"/>
      <c r="DT46" s="54"/>
      <c r="DU46" s="54"/>
      <c r="DV46" s="54"/>
      <c r="DW46" s="54"/>
      <c r="EC46" s="53"/>
      <c r="ED46" s="54"/>
      <c r="EE46" s="54"/>
      <c r="EF46" s="54"/>
      <c r="EG46" s="54"/>
      <c r="EH46" s="54"/>
      <c r="EI46" s="54"/>
      <c r="EO46" s="53"/>
      <c r="EP46" s="54"/>
      <c r="EQ46" s="54"/>
      <c r="ER46" s="54"/>
      <c r="ES46" s="54"/>
      <c r="ET46" s="54"/>
      <c r="EU46" s="54"/>
      <c r="FA46" s="53"/>
      <c r="FB46" s="54"/>
      <c r="FC46" s="54"/>
      <c r="FD46" s="54"/>
      <c r="FE46" s="54"/>
      <c r="FF46" s="54"/>
      <c r="FG46" s="54"/>
      <c r="FM46" s="53"/>
      <c r="FN46" s="54"/>
      <c r="FO46" s="54"/>
      <c r="FP46" s="54"/>
      <c r="FQ46" s="54"/>
      <c r="FR46" s="54"/>
      <c r="FS46" s="54"/>
      <c r="FY46" s="53"/>
      <c r="FZ46" s="54"/>
      <c r="GA46" s="54"/>
      <c r="GB46" s="54"/>
      <c r="GC46" s="54"/>
      <c r="GD46" s="54"/>
      <c r="GE46" s="54"/>
      <c r="GK46" s="53"/>
      <c r="GL46" s="54"/>
      <c r="GM46" s="54"/>
      <c r="GN46" s="54"/>
      <c r="GO46" s="54"/>
      <c r="GP46" s="54"/>
      <c r="GQ46" s="54"/>
      <c r="GW46" s="53"/>
      <c r="GX46" s="54"/>
      <c r="GY46" s="54"/>
      <c r="GZ46" s="54"/>
      <c r="HA46" s="54"/>
      <c r="HB46" s="54"/>
      <c r="HC46" s="54"/>
      <c r="HI46" s="53"/>
      <c r="HJ46" s="54"/>
      <c r="HK46" s="54"/>
      <c r="HL46" s="54"/>
      <c r="HM46" s="54"/>
      <c r="HN46" s="54"/>
      <c r="HO46" s="54"/>
      <c r="HU46" s="53"/>
      <c r="HV46" s="54"/>
      <c r="HW46" s="54"/>
      <c r="HX46" s="54"/>
      <c r="HY46" s="54"/>
      <c r="HZ46" s="54"/>
      <c r="IA46" s="54"/>
      <c r="IG46" s="53"/>
      <c r="IH46" s="54"/>
      <c r="II46" s="54"/>
      <c r="IJ46" s="54"/>
      <c r="IK46" s="54"/>
      <c r="IL46" s="54"/>
      <c r="IM46" s="54"/>
      <c r="IS46" s="53"/>
      <c r="IT46" s="54"/>
      <c r="IU46" s="54"/>
      <c r="IV46" s="54"/>
      <c r="IW46" s="54"/>
      <c r="IX46" s="54"/>
      <c r="IY46" s="54"/>
      <c r="JE46" s="53"/>
      <c r="JF46" s="54"/>
      <c r="JG46" s="54"/>
      <c r="JH46" s="54"/>
      <c r="JI46" s="54"/>
      <c r="JJ46" s="54"/>
      <c r="JK46" s="54"/>
      <c r="JQ46" s="53"/>
      <c r="JR46" s="54"/>
      <c r="JS46" s="54"/>
      <c r="JT46" s="54"/>
      <c r="JU46" s="54"/>
      <c r="JV46" s="54"/>
      <c r="JW46" s="54"/>
      <c r="KC46" s="53"/>
      <c r="KD46" s="54"/>
      <c r="KE46" s="54"/>
      <c r="KF46" s="54"/>
      <c r="KG46" s="54"/>
      <c r="KH46" s="54"/>
      <c r="KI46" s="54"/>
      <c r="KO46" s="53"/>
      <c r="KP46" s="54"/>
      <c r="KQ46" s="54"/>
      <c r="KR46" s="54"/>
      <c r="KS46" s="54"/>
      <c r="KT46" s="54"/>
      <c r="KU46" s="54"/>
      <c r="LA46" s="53"/>
      <c r="LB46" s="54"/>
      <c r="LC46" s="54"/>
      <c r="LD46" s="54"/>
      <c r="LE46" s="54"/>
      <c r="LF46" s="54"/>
      <c r="LG46" s="54"/>
      <c r="LM46" s="53"/>
      <c r="LN46" s="54"/>
      <c r="LO46" s="54"/>
      <c r="LP46" s="54"/>
      <c r="LQ46" s="54"/>
      <c r="LR46" s="54"/>
      <c r="LS46" s="54"/>
      <c r="LY46" s="53"/>
      <c r="LZ46" s="54"/>
      <c r="MA46" s="54"/>
      <c r="MB46" s="54"/>
      <c r="MC46" s="54"/>
      <c r="MD46" s="54"/>
      <c r="ME46" s="54"/>
      <c r="MK46" s="53"/>
      <c r="ML46" s="54"/>
      <c r="MM46" s="54"/>
      <c r="MN46" s="54"/>
      <c r="MO46" s="54"/>
      <c r="MP46" s="54"/>
      <c r="MQ46" s="54"/>
      <c r="MW46" s="53"/>
      <c r="MX46" s="54"/>
      <c r="MY46" s="54"/>
      <c r="MZ46" s="54"/>
      <c r="NA46" s="54"/>
      <c r="NB46" s="54"/>
      <c r="NC46" s="54"/>
      <c r="NI46" s="53"/>
      <c r="NJ46" s="54"/>
      <c r="NK46" s="54"/>
      <c r="NL46" s="54"/>
      <c r="NM46" s="54"/>
      <c r="NN46" s="54"/>
      <c r="NO46" s="54"/>
      <c r="NU46" s="53"/>
      <c r="NV46" s="54"/>
      <c r="NW46" s="54"/>
      <c r="NX46" s="54"/>
      <c r="NY46" s="54"/>
      <c r="NZ46" s="54"/>
      <c r="OA46" s="54"/>
      <c r="OG46" s="53"/>
      <c r="OH46" s="54"/>
      <c r="OI46" s="54"/>
      <c r="OJ46" s="54"/>
      <c r="OK46" s="54"/>
      <c r="OL46" s="54"/>
      <c r="OM46" s="54"/>
      <c r="OS46" s="53"/>
      <c r="OT46" s="54"/>
      <c r="OU46" s="54"/>
      <c r="OV46" s="54"/>
      <c r="OW46" s="54"/>
      <c r="OX46" s="54"/>
      <c r="OY46" s="54"/>
      <c r="PE46" s="53"/>
      <c r="PF46" s="54"/>
      <c r="PG46" s="54"/>
      <c r="PH46" s="54"/>
      <c r="PI46" s="54"/>
      <c r="PJ46" s="54"/>
      <c r="PK46" s="54"/>
      <c r="PQ46" s="53"/>
      <c r="PR46" s="54"/>
      <c r="PS46" s="54"/>
      <c r="PT46" s="54"/>
      <c r="PU46" s="54"/>
      <c r="PV46" s="54"/>
      <c r="PW46" s="54"/>
      <c r="QC46" s="53"/>
      <c r="QD46" s="54"/>
      <c r="QE46" s="54"/>
      <c r="QF46" s="54"/>
      <c r="QG46" s="54"/>
      <c r="QH46" s="54"/>
      <c r="QI46" s="54"/>
      <c r="QO46" s="53"/>
      <c r="QP46" s="54"/>
      <c r="QQ46" s="54"/>
      <c r="QR46" s="54"/>
      <c r="QS46" s="54"/>
      <c r="QT46" s="54"/>
      <c r="QU46" s="54"/>
      <c r="RA46" s="53"/>
      <c r="RB46" s="54"/>
      <c r="RC46" s="54"/>
      <c r="RD46" s="54"/>
      <c r="RE46" s="54"/>
      <c r="RF46" s="54"/>
      <c r="RG46" s="54"/>
      <c r="RM46" s="53"/>
      <c r="RN46" s="54"/>
      <c r="RO46" s="54"/>
      <c r="RP46" s="54"/>
      <c r="RQ46" s="54"/>
      <c r="RR46" s="54"/>
      <c r="RS46" s="54"/>
      <c r="RY46" s="53"/>
      <c r="RZ46" s="54"/>
      <c r="SA46" s="54"/>
      <c r="SB46" s="54"/>
      <c r="SC46" s="54"/>
      <c r="SD46" s="54"/>
      <c r="SE46" s="54"/>
      <c r="SK46" s="53"/>
      <c r="SL46" s="54"/>
      <c r="SM46" s="54"/>
      <c r="SN46" s="54"/>
      <c r="SO46" s="54"/>
      <c r="SP46" s="54"/>
      <c r="SQ46" s="54"/>
      <c r="SW46" s="53"/>
      <c r="SX46" s="54"/>
      <c r="SY46" s="54"/>
      <c r="SZ46" s="54"/>
      <c r="TA46" s="54"/>
      <c r="TB46" s="54"/>
      <c r="TC46" s="54"/>
      <c r="TI46" s="53"/>
      <c r="TJ46" s="54"/>
      <c r="TK46" s="54"/>
      <c r="TL46" s="54"/>
      <c r="TM46" s="54"/>
      <c r="TN46" s="54"/>
      <c r="TO46" s="54"/>
      <c r="TU46" s="53"/>
      <c r="TV46" s="54"/>
      <c r="TW46" s="54"/>
      <c r="TX46" s="54"/>
      <c r="TY46" s="54"/>
      <c r="TZ46" s="54"/>
      <c r="UA46" s="54"/>
      <c r="UG46" s="53"/>
      <c r="UH46" s="54"/>
      <c r="UI46" s="54"/>
      <c r="UJ46" s="54"/>
      <c r="UK46" s="54"/>
      <c r="UL46" s="54"/>
      <c r="UM46" s="54"/>
      <c r="US46" s="53"/>
      <c r="UT46" s="54"/>
      <c r="UU46" s="54"/>
      <c r="UV46" s="54"/>
      <c r="UW46" s="54"/>
      <c r="UX46" s="54"/>
      <c r="UY46" s="54"/>
      <c r="VE46" s="53"/>
      <c r="VF46" s="54"/>
      <c r="VG46" s="54"/>
      <c r="VH46" s="54"/>
      <c r="VI46" s="54"/>
      <c r="VJ46" s="54"/>
      <c r="VK46" s="54"/>
      <c r="VQ46" s="53"/>
      <c r="VR46" s="54"/>
      <c r="VS46" s="54"/>
      <c r="VT46" s="54"/>
      <c r="VU46" s="54"/>
      <c r="VV46" s="54"/>
      <c r="VW46" s="54"/>
      <c r="WC46" s="53"/>
      <c r="WD46" s="54"/>
      <c r="WE46" s="54"/>
      <c r="WF46" s="54"/>
      <c r="WG46" s="54"/>
      <c r="WH46" s="54"/>
      <c r="WI46" s="54"/>
      <c r="WO46" s="53"/>
      <c r="WP46" s="54"/>
      <c r="WQ46" s="54"/>
      <c r="WR46" s="54"/>
      <c r="WS46" s="54"/>
      <c r="WT46" s="54"/>
      <c r="WU46" s="54"/>
      <c r="XA46" s="53"/>
      <c r="XB46" s="54"/>
      <c r="XC46" s="54"/>
      <c r="XD46" s="54"/>
      <c r="XE46" s="54"/>
      <c r="XF46" s="54"/>
      <c r="XG46" s="54"/>
      <c r="XM46" s="53"/>
      <c r="XN46" s="54"/>
      <c r="XO46" s="54"/>
      <c r="XP46" s="54"/>
      <c r="XQ46" s="54"/>
      <c r="XR46" s="54"/>
      <c r="XS46" s="54"/>
      <c r="XY46" s="53"/>
      <c r="XZ46" s="54"/>
      <c r="YA46" s="54"/>
      <c r="YB46" s="54"/>
      <c r="YC46" s="54"/>
      <c r="YD46" s="54"/>
      <c r="YE46" s="54"/>
      <c r="YK46" s="53"/>
      <c r="YL46" s="54"/>
      <c r="YM46" s="54"/>
      <c r="YN46" s="54"/>
      <c r="YO46" s="54"/>
      <c r="YP46" s="54"/>
      <c r="YQ46" s="54"/>
      <c r="YW46" s="53"/>
      <c r="YX46" s="54"/>
      <c r="YY46" s="54"/>
      <c r="YZ46" s="54"/>
      <c r="ZA46" s="54"/>
      <c r="ZB46" s="54"/>
      <c r="ZC46" s="54"/>
      <c r="ZI46" s="53"/>
      <c r="ZJ46" s="54"/>
      <c r="ZK46" s="54"/>
      <c r="ZL46" s="54"/>
      <c r="ZM46" s="54"/>
      <c r="ZN46" s="54"/>
      <c r="ZO46" s="54"/>
      <c r="ZU46" s="53"/>
      <c r="ZV46" s="54"/>
      <c r="ZW46" s="54"/>
      <c r="ZX46" s="54"/>
      <c r="ZY46" s="54"/>
      <c r="ZZ46" s="54"/>
      <c r="AAA46" s="54"/>
      <c r="AAG46" s="53"/>
      <c r="AAH46" s="54"/>
      <c r="AAI46" s="54"/>
      <c r="AAJ46" s="54"/>
      <c r="AAK46" s="54"/>
      <c r="AAL46" s="54"/>
      <c r="AAM46" s="54"/>
      <c r="AAS46" s="53"/>
      <c r="AAT46" s="54"/>
      <c r="AAU46" s="54"/>
      <c r="AAV46" s="54"/>
      <c r="AAW46" s="54"/>
      <c r="AAX46" s="54"/>
      <c r="AAY46" s="54"/>
      <c r="ABE46" s="53"/>
      <c r="ABF46" s="54"/>
      <c r="ABG46" s="54"/>
      <c r="ABH46" s="54"/>
      <c r="ABI46" s="54"/>
      <c r="ABJ46" s="54"/>
      <c r="ABK46" s="54"/>
      <c r="ABQ46" s="53"/>
      <c r="ABR46" s="54"/>
      <c r="ABS46" s="54"/>
      <c r="ABT46" s="54"/>
      <c r="ABU46" s="54"/>
      <c r="ABV46" s="54"/>
      <c r="ABW46" s="54"/>
      <c r="ACC46" s="53"/>
      <c r="ACD46" s="54"/>
      <c r="ACE46" s="54"/>
      <c r="ACF46" s="54"/>
      <c r="ACG46" s="54"/>
      <c r="ACH46" s="54"/>
      <c r="ACI46" s="54"/>
      <c r="ACO46" s="53"/>
      <c r="ACP46" s="54"/>
      <c r="ACQ46" s="54"/>
      <c r="ACR46" s="54"/>
      <c r="ACS46" s="54"/>
      <c r="ACT46" s="54"/>
      <c r="ACU46" s="54"/>
      <c r="ADA46" s="53"/>
      <c r="ADB46" s="54"/>
      <c r="ADC46" s="54"/>
      <c r="ADD46" s="54"/>
      <c r="ADE46" s="54"/>
      <c r="ADF46" s="54"/>
      <c r="ADG46" s="54"/>
      <c r="ADM46" s="53"/>
      <c r="ADN46" s="54"/>
      <c r="ADO46" s="54"/>
      <c r="ADP46" s="54"/>
      <c r="ADQ46" s="54"/>
      <c r="ADR46" s="54"/>
      <c r="ADS46" s="54"/>
      <c r="ADY46" s="53"/>
      <c r="ADZ46" s="54"/>
      <c r="AEA46" s="54"/>
      <c r="AEB46" s="54"/>
      <c r="AEC46" s="54"/>
      <c r="AED46" s="54"/>
      <c r="AEE46" s="54"/>
      <c r="AEK46" s="53"/>
      <c r="AEL46" s="54"/>
      <c r="AEM46" s="54"/>
      <c r="AEN46" s="54"/>
      <c r="AEO46" s="54"/>
      <c r="AEP46" s="54"/>
      <c r="AEQ46" s="54"/>
      <c r="AEW46" s="53"/>
      <c r="AEX46" s="54"/>
      <c r="AEY46" s="54"/>
      <c r="AEZ46" s="54"/>
      <c r="AFA46" s="54"/>
      <c r="AFB46" s="54"/>
      <c r="AFC46" s="54"/>
      <c r="AFI46" s="53"/>
      <c r="AFJ46" s="54"/>
      <c r="AFK46" s="54"/>
      <c r="AFL46" s="54"/>
      <c r="AFM46" s="54"/>
      <c r="AFN46" s="54"/>
      <c r="AFO46" s="54"/>
      <c r="AFU46" s="53"/>
      <c r="AFV46" s="54"/>
      <c r="AFW46" s="54"/>
      <c r="AFX46" s="54"/>
      <c r="AFY46" s="54"/>
      <c r="AFZ46" s="54"/>
      <c r="AGA46" s="54"/>
      <c r="AGG46" s="53"/>
      <c r="AGH46" s="54"/>
      <c r="AGI46" s="54"/>
      <c r="AGJ46" s="54"/>
      <c r="AGK46" s="54"/>
      <c r="AGL46" s="54"/>
      <c r="AGM46" s="54"/>
      <c r="AGS46" s="53"/>
      <c r="AGT46" s="54"/>
      <c r="AGU46" s="54"/>
      <c r="AGV46" s="54"/>
      <c r="AGW46" s="54"/>
      <c r="AGX46" s="54"/>
      <c r="AGY46" s="54"/>
      <c r="AHE46" s="53"/>
      <c r="AHF46" s="54"/>
      <c r="AHG46" s="54"/>
      <c r="AHH46" s="54"/>
      <c r="AHI46" s="54"/>
      <c r="AHJ46" s="54"/>
      <c r="AHK46" s="54"/>
      <c r="AHQ46" s="53"/>
      <c r="AHR46" s="54"/>
      <c r="AHS46" s="54"/>
      <c r="AHT46" s="54"/>
      <c r="AHU46" s="54"/>
      <c r="AHV46" s="54"/>
      <c r="AHW46" s="54"/>
      <c r="AIC46" s="53"/>
      <c r="AID46" s="54"/>
      <c r="AIE46" s="54"/>
      <c r="AIF46" s="54"/>
      <c r="AIG46" s="54"/>
      <c r="AIH46" s="54"/>
      <c r="AII46" s="54"/>
      <c r="AIO46" s="53"/>
      <c r="AIP46" s="54"/>
      <c r="AIQ46" s="54"/>
      <c r="AIR46" s="54"/>
      <c r="AIS46" s="54"/>
      <c r="AIT46" s="54"/>
      <c r="AIU46" s="54"/>
      <c r="AJA46" s="53"/>
      <c r="AJB46" s="54"/>
      <c r="AJC46" s="54"/>
      <c r="AJD46" s="54"/>
      <c r="AJE46" s="54"/>
      <c r="AJF46" s="54"/>
      <c r="AJG46" s="54"/>
      <c r="AJM46" s="53"/>
      <c r="AJN46" s="54"/>
      <c r="AJO46" s="54"/>
      <c r="AJP46" s="54"/>
      <c r="AJQ46" s="54"/>
      <c r="AJR46" s="54"/>
      <c r="AJS46" s="54"/>
      <c r="AJY46" s="53"/>
      <c r="AJZ46" s="54"/>
      <c r="AKA46" s="54"/>
      <c r="AKB46" s="54"/>
      <c r="AKC46" s="54"/>
      <c r="AKD46" s="54"/>
      <c r="AKE46" s="54"/>
      <c r="AKK46" s="53"/>
      <c r="AKL46" s="54"/>
      <c r="AKM46" s="54"/>
      <c r="AKN46" s="54"/>
      <c r="AKO46" s="54"/>
      <c r="AKP46" s="54"/>
      <c r="AKQ46" s="54"/>
      <c r="AKW46" s="53"/>
      <c r="AKX46" s="54"/>
      <c r="AKY46" s="54"/>
      <c r="AKZ46" s="54"/>
      <c r="ALA46" s="54"/>
      <c r="ALB46" s="54"/>
      <c r="ALC46" s="54"/>
      <c r="ALI46" s="53"/>
      <c r="ALJ46" s="54"/>
      <c r="ALK46" s="54"/>
      <c r="ALL46" s="54"/>
      <c r="ALM46" s="54"/>
      <c r="ALN46" s="54"/>
      <c r="ALO46" s="54"/>
      <c r="ALU46" s="53"/>
      <c r="ALV46" s="54"/>
      <c r="ALW46" s="54"/>
      <c r="ALX46" s="54"/>
      <c r="ALY46" s="54"/>
      <c r="ALZ46" s="54"/>
      <c r="AMA46" s="54"/>
      <c r="AMG46" s="53"/>
      <c r="AMH46" s="54"/>
      <c r="AMI46" s="54"/>
      <c r="AMJ46" s="54"/>
      <c r="AMK46" s="54"/>
      <c r="AML46" s="54"/>
      <c r="AMM46" s="54"/>
      <c r="AMS46" s="53"/>
      <c r="AMT46" s="54"/>
      <c r="AMU46" s="54"/>
      <c r="AMV46" s="54"/>
      <c r="AMW46" s="54"/>
      <c r="AMX46" s="54"/>
      <c r="AMY46" s="54"/>
      <c r="ANE46" s="53"/>
      <c r="ANF46" s="54"/>
      <c r="ANG46" s="54"/>
      <c r="ANH46" s="54"/>
      <c r="ANI46" s="54"/>
      <c r="ANJ46" s="54"/>
      <c r="ANK46" s="54"/>
      <c r="ANQ46" s="53"/>
      <c r="ANR46" s="54"/>
      <c r="ANS46" s="54"/>
      <c r="ANT46" s="54"/>
      <c r="ANU46" s="54"/>
      <c r="ANV46" s="54"/>
      <c r="ANW46" s="54"/>
      <c r="AOC46" s="53"/>
      <c r="AOD46" s="54"/>
      <c r="AOE46" s="54"/>
      <c r="AOF46" s="54"/>
      <c r="AOG46" s="54"/>
      <c r="AOH46" s="54"/>
      <c r="AOI46" s="54"/>
      <c r="AOO46" s="53"/>
      <c r="AOP46" s="54"/>
      <c r="AOQ46" s="54"/>
      <c r="AOR46" s="54"/>
      <c r="AOS46" s="54"/>
      <c r="AOT46" s="54"/>
      <c r="AOU46" s="54"/>
      <c r="APA46" s="53"/>
      <c r="APB46" s="54"/>
      <c r="APC46" s="54"/>
      <c r="APD46" s="54"/>
      <c r="APE46" s="54"/>
      <c r="APF46" s="54"/>
      <c r="APG46" s="54"/>
      <c r="APM46" s="53"/>
      <c r="APN46" s="54"/>
      <c r="APO46" s="54"/>
      <c r="APP46" s="54"/>
      <c r="APQ46" s="54"/>
      <c r="APR46" s="54"/>
      <c r="APS46" s="54"/>
      <c r="APY46" s="53"/>
      <c r="APZ46" s="54"/>
      <c r="AQA46" s="54"/>
      <c r="AQB46" s="54"/>
      <c r="AQC46" s="54"/>
      <c r="AQD46" s="54"/>
      <c r="AQE46" s="54"/>
      <c r="AQK46" s="53"/>
      <c r="AQL46" s="54"/>
      <c r="AQM46" s="54"/>
      <c r="AQN46" s="54"/>
      <c r="AQO46" s="54"/>
      <c r="AQP46" s="54"/>
      <c r="AQQ46" s="54"/>
      <c r="AQW46" s="53"/>
      <c r="AQX46" s="54"/>
      <c r="AQY46" s="54"/>
      <c r="AQZ46" s="54"/>
      <c r="ARA46" s="54"/>
      <c r="ARB46" s="54"/>
      <c r="ARC46" s="54"/>
      <c r="ARI46" s="53"/>
      <c r="ARJ46" s="54"/>
      <c r="ARK46" s="54"/>
      <c r="ARL46" s="54"/>
      <c r="ARM46" s="54"/>
      <c r="ARN46" s="54"/>
      <c r="ARO46" s="54"/>
      <c r="ARU46" s="53"/>
      <c r="ARV46" s="54"/>
      <c r="ARW46" s="54"/>
      <c r="ARX46" s="54"/>
      <c r="ARY46" s="54"/>
      <c r="ARZ46" s="54"/>
      <c r="ASA46" s="54"/>
      <c r="ASG46" s="53"/>
      <c r="ASH46" s="54"/>
      <c r="ASI46" s="54"/>
      <c r="ASJ46" s="54"/>
      <c r="ASK46" s="54"/>
      <c r="ASL46" s="54"/>
      <c r="ASM46" s="54"/>
      <c r="ASS46" s="53"/>
      <c r="AST46" s="54"/>
      <c r="ASU46" s="54"/>
      <c r="ASV46" s="54"/>
      <c r="ASW46" s="54"/>
      <c r="ASX46" s="54"/>
      <c r="ASY46" s="54"/>
      <c r="ATE46" s="53"/>
      <c r="ATF46" s="54"/>
      <c r="ATG46" s="54"/>
      <c r="ATH46" s="54"/>
      <c r="ATI46" s="54"/>
      <c r="ATJ46" s="54"/>
      <c r="ATK46" s="54"/>
      <c r="ATQ46" s="53"/>
      <c r="ATR46" s="54"/>
      <c r="ATS46" s="54"/>
      <c r="ATT46" s="54"/>
      <c r="ATU46" s="54"/>
      <c r="ATV46" s="54"/>
      <c r="ATW46" s="54"/>
      <c r="AUC46" s="53"/>
      <c r="AUD46" s="54"/>
      <c r="AUE46" s="54"/>
      <c r="AUF46" s="54"/>
      <c r="AUG46" s="54"/>
      <c r="AUH46" s="54"/>
      <c r="AUI46" s="54"/>
      <c r="AUO46" s="53"/>
      <c r="AUP46" s="54"/>
      <c r="AUQ46" s="54"/>
      <c r="AUR46" s="54"/>
      <c r="AUS46" s="54"/>
      <c r="AUT46" s="54"/>
      <c r="AUU46" s="54"/>
      <c r="AVA46" s="53"/>
      <c r="AVB46" s="54"/>
      <c r="AVC46" s="54"/>
      <c r="AVD46" s="54"/>
      <c r="AVE46" s="54"/>
      <c r="AVF46" s="54"/>
      <c r="AVG46" s="54"/>
      <c r="AVM46" s="53"/>
      <c r="AVN46" s="54"/>
      <c r="AVO46" s="54"/>
      <c r="AVP46" s="54"/>
      <c r="AVQ46" s="54"/>
      <c r="AVR46" s="54"/>
      <c r="AVS46" s="54"/>
      <c r="AVY46" s="53"/>
      <c r="AVZ46" s="54"/>
      <c r="AWA46" s="54"/>
      <c r="AWB46" s="54"/>
      <c r="AWC46" s="54"/>
      <c r="AWD46" s="54"/>
      <c r="AWE46" s="54"/>
      <c r="AWK46" s="53"/>
      <c r="AWL46" s="54"/>
      <c r="AWM46" s="54"/>
      <c r="AWN46" s="54"/>
      <c r="AWO46" s="54"/>
      <c r="AWP46" s="54"/>
      <c r="AWQ46" s="54"/>
      <c r="AWW46" s="53"/>
      <c r="AWX46" s="54"/>
      <c r="AWY46" s="54"/>
      <c r="AWZ46" s="54"/>
      <c r="AXA46" s="54"/>
      <c r="AXB46" s="54"/>
      <c r="AXC46" s="54"/>
      <c r="AXI46" s="53"/>
      <c r="AXJ46" s="54"/>
      <c r="AXK46" s="54"/>
      <c r="AXL46" s="54"/>
      <c r="AXM46" s="54"/>
      <c r="AXN46" s="54"/>
      <c r="AXO46" s="54"/>
      <c r="AXU46" s="53"/>
      <c r="AXV46" s="54"/>
      <c r="AXW46" s="54"/>
      <c r="AXX46" s="54"/>
      <c r="AXY46" s="54"/>
      <c r="AXZ46" s="54"/>
      <c r="AYA46" s="54"/>
      <c r="AYG46" s="53"/>
      <c r="AYH46" s="54"/>
      <c r="AYI46" s="54"/>
      <c r="AYJ46" s="54"/>
      <c r="AYK46" s="54"/>
      <c r="AYL46" s="54"/>
      <c r="AYM46" s="54"/>
      <c r="AYS46" s="53"/>
      <c r="AYT46" s="54"/>
      <c r="AYU46" s="54"/>
      <c r="AYV46" s="54"/>
      <c r="AYW46" s="54"/>
      <c r="AYX46" s="54"/>
      <c r="AYY46" s="54"/>
      <c r="AZE46" s="53"/>
      <c r="AZF46" s="54"/>
      <c r="AZG46" s="54"/>
      <c r="AZH46" s="54"/>
      <c r="AZI46" s="54"/>
      <c r="AZJ46" s="54"/>
      <c r="AZK46" s="54"/>
      <c r="AZQ46" s="53"/>
      <c r="AZR46" s="54"/>
      <c r="AZS46" s="54"/>
      <c r="AZT46" s="54"/>
      <c r="AZU46" s="54"/>
      <c r="AZV46" s="54"/>
      <c r="AZW46" s="54"/>
      <c r="BAC46" s="53"/>
      <c r="BAD46" s="54"/>
      <c r="BAE46" s="54"/>
      <c r="BAF46" s="54"/>
      <c r="BAG46" s="54"/>
      <c r="BAH46" s="54"/>
      <c r="BAI46" s="54"/>
      <c r="BAO46" s="53"/>
      <c r="BAP46" s="54"/>
      <c r="BAQ46" s="54"/>
      <c r="BAR46" s="54"/>
      <c r="BAS46" s="54"/>
      <c r="BAT46" s="54"/>
      <c r="BAU46" s="54"/>
      <c r="BBA46" s="53"/>
      <c r="BBB46" s="54"/>
      <c r="BBC46" s="54"/>
      <c r="BBD46" s="54"/>
      <c r="BBE46" s="54"/>
      <c r="BBF46" s="54"/>
      <c r="BBG46" s="54"/>
      <c r="BBM46" s="53"/>
      <c r="BBN46" s="54"/>
      <c r="BBO46" s="54"/>
      <c r="BBP46" s="54"/>
      <c r="BBQ46" s="54"/>
      <c r="BBR46" s="54"/>
      <c r="BBS46" s="54"/>
      <c r="BBY46" s="53"/>
      <c r="BBZ46" s="54"/>
      <c r="BCA46" s="54"/>
      <c r="BCB46" s="54"/>
      <c r="BCC46" s="54"/>
      <c r="BCD46" s="54"/>
      <c r="BCE46" s="54"/>
      <c r="BCK46" s="53"/>
      <c r="BCL46" s="54"/>
      <c r="BCM46" s="54"/>
      <c r="BCN46" s="54"/>
      <c r="BCO46" s="54"/>
      <c r="BCP46" s="54"/>
      <c r="BCQ46" s="54"/>
      <c r="BCW46" s="53"/>
      <c r="BCX46" s="54"/>
      <c r="BCY46" s="54"/>
      <c r="BCZ46" s="54"/>
      <c r="BDA46" s="54"/>
      <c r="BDB46" s="54"/>
      <c r="BDC46" s="54"/>
      <c r="BDI46" s="53"/>
      <c r="BDJ46" s="54"/>
      <c r="BDK46" s="54"/>
      <c r="BDL46" s="54"/>
      <c r="BDM46" s="54"/>
      <c r="BDN46" s="54"/>
      <c r="BDO46" s="54"/>
      <c r="BDU46" s="53"/>
      <c r="BDV46" s="54"/>
      <c r="BDW46" s="54"/>
      <c r="BDX46" s="54"/>
      <c r="BDY46" s="54"/>
      <c r="BDZ46" s="54"/>
      <c r="BEA46" s="54"/>
      <c r="BEG46" s="53"/>
      <c r="BEH46" s="54"/>
      <c r="BEI46" s="54"/>
      <c r="BEJ46" s="54"/>
      <c r="BEK46" s="54"/>
      <c r="BEL46" s="54"/>
      <c r="BEM46" s="54"/>
      <c r="BES46" s="53"/>
      <c r="BET46" s="54"/>
      <c r="BEU46" s="54"/>
      <c r="BEV46" s="54"/>
      <c r="BEW46" s="54"/>
      <c r="BEX46" s="54"/>
      <c r="BEY46" s="54"/>
      <c r="BFE46" s="53"/>
      <c r="BFF46" s="54"/>
      <c r="BFG46" s="54"/>
      <c r="BFH46" s="54"/>
      <c r="BFI46" s="54"/>
      <c r="BFJ46" s="54"/>
      <c r="BFK46" s="54"/>
      <c r="BFQ46" s="53"/>
      <c r="BFR46" s="54"/>
      <c r="BFS46" s="54"/>
      <c r="BFT46" s="54"/>
      <c r="BFU46" s="54"/>
      <c r="BFV46" s="54"/>
      <c r="BFW46" s="54"/>
      <c r="BGC46" s="53"/>
      <c r="BGD46" s="54"/>
      <c r="BGE46" s="54"/>
      <c r="BGF46" s="54"/>
      <c r="BGG46" s="54"/>
      <c r="BGH46" s="54"/>
      <c r="BGI46" s="54"/>
      <c r="BGO46" s="53"/>
      <c r="BGP46" s="54"/>
      <c r="BGQ46" s="54"/>
      <c r="BGR46" s="54"/>
      <c r="BGS46" s="54"/>
      <c r="BGT46" s="54"/>
      <c r="BGU46" s="54"/>
      <c r="BHA46" s="53"/>
      <c r="BHB46" s="54"/>
      <c r="BHC46" s="54"/>
      <c r="BHD46" s="54"/>
      <c r="BHE46" s="54"/>
      <c r="BHF46" s="54"/>
      <c r="BHG46" s="54"/>
      <c r="BHM46" s="53"/>
      <c r="BHN46" s="54"/>
      <c r="BHO46" s="54"/>
      <c r="BHP46" s="54"/>
      <c r="BHQ46" s="54"/>
      <c r="BHR46" s="54"/>
      <c r="BHS46" s="54"/>
      <c r="BHY46" s="53"/>
      <c r="BHZ46" s="54"/>
      <c r="BIA46" s="54"/>
      <c r="BIB46" s="54"/>
      <c r="BIC46" s="54"/>
      <c r="BID46" s="54"/>
      <c r="BIE46" s="54"/>
      <c r="BIK46" s="53"/>
      <c r="BIL46" s="54"/>
      <c r="BIM46" s="54"/>
      <c r="BIN46" s="54"/>
      <c r="BIO46" s="54"/>
      <c r="BIP46" s="54"/>
      <c r="BIQ46" s="54"/>
      <c r="BIW46" s="53"/>
      <c r="BIX46" s="54"/>
      <c r="BIY46" s="54"/>
      <c r="BIZ46" s="54"/>
      <c r="BJA46" s="54"/>
      <c r="BJB46" s="54"/>
      <c r="BJC46" s="54"/>
      <c r="BJI46" s="53"/>
      <c r="BJJ46" s="54"/>
      <c r="BJK46" s="54"/>
      <c r="BJL46" s="54"/>
      <c r="BJM46" s="54"/>
      <c r="BJN46" s="54"/>
      <c r="BJO46" s="54"/>
      <c r="BJU46" s="53"/>
      <c r="BJV46" s="54"/>
      <c r="BJW46" s="54"/>
      <c r="BJX46" s="54"/>
      <c r="BJY46" s="54"/>
      <c r="BJZ46" s="54"/>
      <c r="BKA46" s="54"/>
      <c r="BKG46" s="53"/>
      <c r="BKH46" s="54"/>
      <c r="BKI46" s="54"/>
      <c r="BKJ46" s="54"/>
      <c r="BKK46" s="54"/>
      <c r="BKL46" s="54"/>
      <c r="BKM46" s="54"/>
      <c r="BKS46" s="53"/>
      <c r="BKT46" s="54"/>
      <c r="BKU46" s="54"/>
      <c r="BKV46" s="54"/>
      <c r="BKW46" s="54"/>
      <c r="BKX46" s="54"/>
      <c r="BKY46" s="54"/>
      <c r="BLE46" s="53"/>
      <c r="BLF46" s="54"/>
      <c r="BLG46" s="54"/>
      <c r="BLH46" s="54"/>
      <c r="BLI46" s="54"/>
      <c r="BLJ46" s="54"/>
      <c r="BLK46" s="54"/>
      <c r="BLQ46" s="53"/>
      <c r="BLR46" s="54"/>
      <c r="BLS46" s="54"/>
      <c r="BLT46" s="54"/>
      <c r="BLU46" s="54"/>
      <c r="BLV46" s="54"/>
      <c r="BLW46" s="54"/>
      <c r="BMC46" s="53"/>
      <c r="BMD46" s="54"/>
      <c r="BME46" s="54"/>
      <c r="BMF46" s="54"/>
      <c r="BMG46" s="54"/>
      <c r="BMH46" s="54"/>
      <c r="BMI46" s="54"/>
      <c r="BMO46" s="53"/>
      <c r="BMP46" s="54"/>
      <c r="BMQ46" s="54"/>
      <c r="BMR46" s="54"/>
      <c r="BMS46" s="54"/>
      <c r="BMT46" s="54"/>
      <c r="BMU46" s="54"/>
      <c r="BNA46" s="53"/>
      <c r="BNB46" s="54"/>
      <c r="BNC46" s="54"/>
      <c r="BND46" s="54"/>
      <c r="BNE46" s="54"/>
      <c r="BNF46" s="54"/>
      <c r="BNG46" s="54"/>
      <c r="BNM46" s="53"/>
      <c r="BNN46" s="54"/>
      <c r="BNO46" s="54"/>
      <c r="BNP46" s="54"/>
      <c r="BNQ46" s="54"/>
      <c r="BNR46" s="54"/>
      <c r="BNS46" s="54"/>
      <c r="BNY46" s="53"/>
      <c r="BNZ46" s="54"/>
      <c r="BOA46" s="54"/>
      <c r="BOB46" s="54"/>
      <c r="BOC46" s="54"/>
      <c r="BOD46" s="54"/>
      <c r="BOE46" s="54"/>
      <c r="BOK46" s="53"/>
      <c r="BOL46" s="54"/>
      <c r="BOM46" s="54"/>
      <c r="BON46" s="54"/>
      <c r="BOO46" s="54"/>
      <c r="BOP46" s="54"/>
      <c r="BOQ46" s="54"/>
      <c r="BOW46" s="53"/>
      <c r="BOX46" s="54"/>
      <c r="BOY46" s="54"/>
      <c r="BOZ46" s="54"/>
      <c r="BPA46" s="54"/>
      <c r="BPB46" s="54"/>
      <c r="BPC46" s="54"/>
      <c r="BPI46" s="53"/>
      <c r="BPJ46" s="54"/>
      <c r="BPK46" s="54"/>
      <c r="BPL46" s="54"/>
      <c r="BPM46" s="54"/>
      <c r="BPN46" s="54"/>
      <c r="BPO46" s="54"/>
      <c r="BPU46" s="53"/>
      <c r="BPV46" s="54"/>
      <c r="BPW46" s="54"/>
      <c r="BPX46" s="54"/>
      <c r="BPY46" s="54"/>
      <c r="BPZ46" s="54"/>
      <c r="BQA46" s="54"/>
      <c r="BQG46" s="53"/>
      <c r="BQH46" s="54"/>
      <c r="BQI46" s="54"/>
      <c r="BQJ46" s="54"/>
      <c r="BQK46" s="54"/>
      <c r="BQL46" s="54"/>
      <c r="BQM46" s="54"/>
      <c r="BQS46" s="53"/>
      <c r="BQT46" s="54"/>
      <c r="BQU46" s="54"/>
      <c r="BQV46" s="54"/>
      <c r="BQW46" s="54"/>
      <c r="BQX46" s="54"/>
      <c r="BQY46" s="54"/>
      <c r="BRE46" s="53"/>
      <c r="BRF46" s="54"/>
      <c r="BRG46" s="54"/>
      <c r="BRH46" s="54"/>
      <c r="BRI46" s="54"/>
      <c r="BRJ46" s="54"/>
      <c r="BRK46" s="54"/>
      <c r="BRQ46" s="53"/>
      <c r="BRR46" s="54"/>
      <c r="BRS46" s="54"/>
      <c r="BRT46" s="54"/>
      <c r="BRU46" s="54"/>
      <c r="BRV46" s="54"/>
      <c r="BRW46" s="54"/>
      <c r="BSC46" s="53"/>
      <c r="BSD46" s="54"/>
      <c r="BSE46" s="54"/>
      <c r="BSF46" s="54"/>
      <c r="BSG46" s="54"/>
      <c r="BSH46" s="54"/>
      <c r="BSI46" s="54"/>
      <c r="BSO46" s="53"/>
      <c r="BSP46" s="54"/>
      <c r="BSQ46" s="54"/>
      <c r="BSR46" s="54"/>
      <c r="BSS46" s="54"/>
      <c r="BST46" s="54"/>
      <c r="BSU46" s="54"/>
      <c r="BTA46" s="53"/>
      <c r="BTB46" s="54"/>
      <c r="BTC46" s="54"/>
      <c r="BTD46" s="54"/>
      <c r="BTE46" s="54"/>
      <c r="BTF46" s="54"/>
      <c r="BTG46" s="54"/>
      <c r="BTM46" s="53"/>
      <c r="BTN46" s="54"/>
      <c r="BTO46" s="54"/>
      <c r="BTP46" s="54"/>
      <c r="BTQ46" s="54"/>
      <c r="BTR46" s="54"/>
      <c r="BTS46" s="54"/>
      <c r="BTY46" s="53"/>
      <c r="BTZ46" s="54"/>
      <c r="BUA46" s="54"/>
      <c r="BUB46" s="54"/>
      <c r="BUC46" s="54"/>
      <c r="BUD46" s="54"/>
      <c r="BUE46" s="54"/>
      <c r="BUK46" s="53"/>
      <c r="BUL46" s="54"/>
      <c r="BUM46" s="54"/>
      <c r="BUN46" s="54"/>
      <c r="BUO46" s="54"/>
      <c r="BUP46" s="54"/>
      <c r="BUQ46" s="54"/>
      <c r="BUW46" s="53"/>
      <c r="BUX46" s="54"/>
      <c r="BUY46" s="54"/>
      <c r="BUZ46" s="54"/>
      <c r="BVA46" s="54"/>
      <c r="BVB46" s="54"/>
      <c r="BVC46" s="54"/>
      <c r="BVI46" s="53"/>
      <c r="BVJ46" s="54"/>
      <c r="BVK46" s="54"/>
      <c r="BVL46" s="54"/>
      <c r="BVM46" s="54"/>
      <c r="BVN46" s="54"/>
      <c r="BVO46" s="54"/>
      <c r="BVU46" s="53"/>
      <c r="BVV46" s="54"/>
      <c r="BVW46" s="54"/>
      <c r="BVX46" s="54"/>
      <c r="BVY46" s="54"/>
      <c r="BVZ46" s="54"/>
      <c r="BWA46" s="54"/>
      <c r="BWG46" s="53"/>
      <c r="BWH46" s="54"/>
      <c r="BWI46" s="54"/>
      <c r="BWJ46" s="54"/>
      <c r="BWK46" s="54"/>
      <c r="BWL46" s="54"/>
      <c r="BWM46" s="54"/>
      <c r="BWS46" s="53"/>
      <c r="BWT46" s="54"/>
      <c r="BWU46" s="54"/>
      <c r="BWV46" s="54"/>
      <c r="BWW46" s="54"/>
      <c r="BWX46" s="54"/>
      <c r="BWY46" s="54"/>
      <c r="BXE46" s="53"/>
      <c r="BXF46" s="54"/>
      <c r="BXG46" s="54"/>
      <c r="BXH46" s="54"/>
      <c r="BXI46" s="54"/>
      <c r="BXJ46" s="54"/>
      <c r="BXK46" s="54"/>
      <c r="BXQ46" s="53"/>
      <c r="BXR46" s="54"/>
      <c r="BXS46" s="54"/>
      <c r="BXT46" s="54"/>
      <c r="BXU46" s="54"/>
      <c r="BXV46" s="54"/>
      <c r="BXW46" s="54"/>
      <c r="BYC46" s="53"/>
      <c r="BYD46" s="54"/>
      <c r="BYE46" s="54"/>
      <c r="BYF46" s="54"/>
      <c r="BYG46" s="54"/>
      <c r="BYH46" s="54"/>
      <c r="BYI46" s="54"/>
      <c r="BYO46" s="53"/>
      <c r="BYP46" s="54"/>
      <c r="BYQ46" s="54"/>
      <c r="BYR46" s="54"/>
      <c r="BYS46" s="54"/>
      <c r="BYT46" s="54"/>
      <c r="BYU46" s="54"/>
      <c r="BZA46" s="53"/>
      <c r="BZB46" s="54"/>
      <c r="BZC46" s="54"/>
      <c r="BZD46" s="54"/>
      <c r="BZE46" s="54"/>
      <c r="BZF46" s="54"/>
      <c r="BZG46" s="54"/>
      <c r="BZM46" s="53"/>
      <c r="BZN46" s="54"/>
      <c r="BZO46" s="54"/>
      <c r="BZP46" s="54"/>
      <c r="BZQ46" s="54"/>
      <c r="BZR46" s="54"/>
      <c r="BZS46" s="54"/>
      <c r="BZY46" s="53"/>
      <c r="BZZ46" s="54"/>
      <c r="CAA46" s="54"/>
      <c r="CAB46" s="54"/>
      <c r="CAC46" s="54"/>
      <c r="CAD46" s="54"/>
      <c r="CAE46" s="54"/>
      <c r="CAK46" s="53"/>
      <c r="CAL46" s="54"/>
      <c r="CAM46" s="54"/>
      <c r="CAN46" s="54"/>
      <c r="CAO46" s="54"/>
      <c r="CAP46" s="54"/>
      <c r="CAQ46" s="54"/>
      <c r="CAW46" s="53"/>
      <c r="CAX46" s="54"/>
      <c r="CAY46" s="54"/>
      <c r="CAZ46" s="54"/>
      <c r="CBA46" s="54"/>
      <c r="CBB46" s="54"/>
      <c r="CBC46" s="54"/>
      <c r="CBI46" s="53"/>
      <c r="CBJ46" s="54"/>
      <c r="CBK46" s="54"/>
      <c r="CBL46" s="54"/>
      <c r="CBM46" s="54"/>
      <c r="CBN46" s="54"/>
      <c r="CBO46" s="54"/>
      <c r="CBU46" s="53"/>
      <c r="CBV46" s="54"/>
      <c r="CBW46" s="54"/>
      <c r="CBX46" s="54"/>
      <c r="CBY46" s="54"/>
      <c r="CBZ46" s="54"/>
      <c r="CCA46" s="54"/>
      <c r="CCG46" s="53"/>
      <c r="CCH46" s="54"/>
      <c r="CCI46" s="54"/>
      <c r="CCJ46" s="54"/>
      <c r="CCK46" s="54"/>
      <c r="CCL46" s="54"/>
      <c r="CCM46" s="54"/>
      <c r="CCS46" s="53"/>
      <c r="CCT46" s="54"/>
      <c r="CCU46" s="54"/>
      <c r="CCV46" s="54"/>
      <c r="CCW46" s="54"/>
      <c r="CCX46" s="54"/>
      <c r="CCY46" s="54"/>
      <c r="CDE46" s="53"/>
      <c r="CDF46" s="54"/>
      <c r="CDG46" s="54"/>
      <c r="CDH46" s="54"/>
      <c r="CDI46" s="54"/>
      <c r="CDJ46" s="54"/>
      <c r="CDK46" s="54"/>
      <c r="CDQ46" s="53"/>
      <c r="CDR46" s="54"/>
      <c r="CDS46" s="54"/>
      <c r="CDT46" s="54"/>
      <c r="CDU46" s="54"/>
      <c r="CDV46" s="54"/>
      <c r="CDW46" s="54"/>
      <c r="CEC46" s="53"/>
      <c r="CED46" s="54"/>
      <c r="CEE46" s="54"/>
      <c r="CEF46" s="54"/>
      <c r="CEG46" s="54"/>
      <c r="CEH46" s="54"/>
      <c r="CEI46" s="54"/>
      <c r="CEO46" s="53"/>
      <c r="CEP46" s="54"/>
      <c r="CEQ46" s="54"/>
      <c r="CER46" s="54"/>
      <c r="CES46" s="54"/>
      <c r="CET46" s="54"/>
      <c r="CEU46" s="54"/>
      <c r="CFA46" s="53"/>
      <c r="CFB46" s="54"/>
      <c r="CFC46" s="54"/>
      <c r="CFD46" s="54"/>
      <c r="CFE46" s="54"/>
      <c r="CFF46" s="54"/>
      <c r="CFG46" s="54"/>
      <c r="CFM46" s="53"/>
      <c r="CFN46" s="54"/>
      <c r="CFO46" s="54"/>
      <c r="CFP46" s="54"/>
      <c r="CFQ46" s="54"/>
      <c r="CFR46" s="54"/>
      <c r="CFS46" s="54"/>
      <c r="CFY46" s="53"/>
      <c r="CFZ46" s="54"/>
      <c r="CGA46" s="54"/>
      <c r="CGB46" s="54"/>
      <c r="CGC46" s="54"/>
      <c r="CGD46" s="54"/>
      <c r="CGE46" s="54"/>
      <c r="CGK46" s="53"/>
      <c r="CGL46" s="54"/>
      <c r="CGM46" s="54"/>
      <c r="CGN46" s="54"/>
      <c r="CGO46" s="54"/>
      <c r="CGP46" s="54"/>
      <c r="CGQ46" s="54"/>
      <c r="CGW46" s="53"/>
      <c r="CGX46" s="54"/>
      <c r="CGY46" s="54"/>
      <c r="CGZ46" s="54"/>
      <c r="CHA46" s="54"/>
      <c r="CHB46" s="54"/>
      <c r="CHC46" s="54"/>
      <c r="CHI46" s="53"/>
      <c r="CHJ46" s="54"/>
      <c r="CHK46" s="54"/>
      <c r="CHL46" s="54"/>
      <c r="CHM46" s="54"/>
      <c r="CHN46" s="54"/>
      <c r="CHO46" s="54"/>
      <c r="CHU46" s="53"/>
      <c r="CHV46" s="54"/>
      <c r="CHW46" s="54"/>
      <c r="CHX46" s="54"/>
      <c r="CHY46" s="54"/>
      <c r="CHZ46" s="54"/>
      <c r="CIA46" s="54"/>
      <c r="CIG46" s="53"/>
      <c r="CIH46" s="54"/>
      <c r="CII46" s="54"/>
      <c r="CIJ46" s="54"/>
      <c r="CIK46" s="54"/>
      <c r="CIL46" s="54"/>
      <c r="CIM46" s="54"/>
      <c r="CIS46" s="53"/>
      <c r="CIT46" s="54"/>
      <c r="CIU46" s="54"/>
      <c r="CIV46" s="54"/>
      <c r="CIW46" s="54"/>
      <c r="CIX46" s="54"/>
      <c r="CIY46" s="54"/>
      <c r="CJE46" s="53"/>
      <c r="CJF46" s="54"/>
      <c r="CJG46" s="54"/>
      <c r="CJH46" s="54"/>
      <c r="CJI46" s="54"/>
      <c r="CJJ46" s="54"/>
      <c r="CJK46" s="54"/>
      <c r="CJQ46" s="53"/>
      <c r="CJR46" s="54"/>
      <c r="CJS46" s="54"/>
      <c r="CJT46" s="54"/>
      <c r="CJU46" s="54"/>
      <c r="CJV46" s="54"/>
      <c r="CJW46" s="54"/>
      <c r="CKC46" s="53"/>
      <c r="CKD46" s="54"/>
      <c r="CKE46" s="54"/>
      <c r="CKF46" s="54"/>
      <c r="CKG46" s="54"/>
      <c r="CKH46" s="54"/>
      <c r="CKI46" s="54"/>
      <c r="CKO46" s="53"/>
      <c r="CKP46" s="54"/>
      <c r="CKQ46" s="54"/>
      <c r="CKR46" s="54"/>
      <c r="CKS46" s="54"/>
      <c r="CKT46" s="54"/>
      <c r="CKU46" s="54"/>
      <c r="CLA46" s="53"/>
      <c r="CLB46" s="54"/>
      <c r="CLC46" s="54"/>
      <c r="CLD46" s="54"/>
      <c r="CLE46" s="54"/>
      <c r="CLF46" s="54"/>
      <c r="CLG46" s="54"/>
      <c r="CLM46" s="53"/>
      <c r="CLN46" s="54"/>
      <c r="CLO46" s="54"/>
      <c r="CLP46" s="54"/>
      <c r="CLQ46" s="54"/>
      <c r="CLR46" s="54"/>
      <c r="CLS46" s="54"/>
      <c r="CLY46" s="53"/>
      <c r="CLZ46" s="54"/>
      <c r="CMA46" s="54"/>
      <c r="CMB46" s="54"/>
      <c r="CMC46" s="54"/>
      <c r="CMD46" s="54"/>
      <c r="CME46" s="54"/>
      <c r="CMK46" s="53"/>
      <c r="CML46" s="54"/>
      <c r="CMM46" s="54"/>
      <c r="CMN46" s="54"/>
      <c r="CMO46" s="54"/>
      <c r="CMP46" s="54"/>
      <c r="CMQ46" s="54"/>
      <c r="CMW46" s="53"/>
      <c r="CMX46" s="54"/>
      <c r="CMY46" s="54"/>
      <c r="CMZ46" s="54"/>
      <c r="CNA46" s="54"/>
      <c r="CNB46" s="54"/>
      <c r="CNC46" s="54"/>
      <c r="CNI46" s="53"/>
      <c r="CNJ46" s="54"/>
      <c r="CNK46" s="54"/>
      <c r="CNL46" s="54"/>
      <c r="CNM46" s="54"/>
      <c r="CNN46" s="54"/>
      <c r="CNO46" s="54"/>
      <c r="CNU46" s="53"/>
      <c r="CNV46" s="54"/>
      <c r="CNW46" s="54"/>
      <c r="CNX46" s="54"/>
      <c r="CNY46" s="54"/>
      <c r="CNZ46" s="54"/>
      <c r="COA46" s="54"/>
      <c r="COG46" s="53"/>
      <c r="COH46" s="54"/>
      <c r="COI46" s="54"/>
      <c r="COJ46" s="54"/>
      <c r="COK46" s="54"/>
      <c r="COL46" s="54"/>
      <c r="COM46" s="54"/>
      <c r="COS46" s="53"/>
      <c r="COT46" s="54"/>
      <c r="COU46" s="54"/>
      <c r="COV46" s="54"/>
      <c r="COW46" s="54"/>
      <c r="COX46" s="54"/>
      <c r="COY46" s="54"/>
      <c r="CPE46" s="53"/>
      <c r="CPF46" s="54"/>
      <c r="CPG46" s="54"/>
      <c r="CPH46" s="54"/>
      <c r="CPI46" s="54"/>
      <c r="CPJ46" s="54"/>
      <c r="CPK46" s="54"/>
      <c r="CPQ46" s="53"/>
      <c r="CPR46" s="54"/>
      <c r="CPS46" s="54"/>
      <c r="CPT46" s="54"/>
      <c r="CPU46" s="54"/>
      <c r="CPV46" s="54"/>
      <c r="CPW46" s="54"/>
      <c r="CQC46" s="53"/>
      <c r="CQD46" s="54"/>
      <c r="CQE46" s="54"/>
      <c r="CQF46" s="54"/>
      <c r="CQG46" s="54"/>
      <c r="CQH46" s="54"/>
      <c r="CQI46" s="54"/>
      <c r="CQO46" s="53"/>
      <c r="CQP46" s="54"/>
      <c r="CQQ46" s="54"/>
      <c r="CQR46" s="54"/>
      <c r="CQS46" s="54"/>
      <c r="CQT46" s="54"/>
      <c r="CQU46" s="54"/>
      <c r="CRA46" s="53"/>
      <c r="CRB46" s="54"/>
      <c r="CRC46" s="54"/>
      <c r="CRD46" s="54"/>
      <c r="CRE46" s="54"/>
      <c r="CRF46" s="54"/>
      <c r="CRG46" s="54"/>
      <c r="CRM46" s="53"/>
      <c r="CRN46" s="54"/>
      <c r="CRO46" s="54"/>
      <c r="CRP46" s="54"/>
      <c r="CRQ46" s="54"/>
      <c r="CRR46" s="54"/>
      <c r="CRS46" s="54"/>
      <c r="CRY46" s="53"/>
      <c r="CRZ46" s="54"/>
      <c r="CSA46" s="54"/>
      <c r="CSB46" s="54"/>
      <c r="CSC46" s="54"/>
      <c r="CSD46" s="54"/>
      <c r="CSE46" s="54"/>
      <c r="CSK46" s="53"/>
      <c r="CSL46" s="54"/>
      <c r="CSM46" s="54"/>
      <c r="CSN46" s="54"/>
      <c r="CSO46" s="54"/>
      <c r="CSP46" s="54"/>
      <c r="CSQ46" s="54"/>
      <c r="CSW46" s="53"/>
      <c r="CSX46" s="54"/>
      <c r="CSY46" s="54"/>
      <c r="CSZ46" s="54"/>
      <c r="CTA46" s="54"/>
      <c r="CTB46" s="54"/>
      <c r="CTC46" s="54"/>
      <c r="CTI46" s="53"/>
      <c r="CTJ46" s="54"/>
      <c r="CTK46" s="54"/>
      <c r="CTL46" s="54"/>
      <c r="CTM46" s="54"/>
      <c r="CTN46" s="54"/>
      <c r="CTO46" s="54"/>
      <c r="CTU46" s="53"/>
      <c r="CTV46" s="54"/>
      <c r="CTW46" s="54"/>
      <c r="CTX46" s="54"/>
      <c r="CTY46" s="54"/>
      <c r="CTZ46" s="54"/>
      <c r="CUA46" s="54"/>
      <c r="CUG46" s="53"/>
      <c r="CUH46" s="54"/>
      <c r="CUI46" s="54"/>
      <c r="CUJ46" s="54"/>
      <c r="CUK46" s="54"/>
      <c r="CUL46" s="54"/>
      <c r="CUM46" s="54"/>
      <c r="CUS46" s="53"/>
      <c r="CUT46" s="54"/>
      <c r="CUU46" s="54"/>
      <c r="CUV46" s="54"/>
      <c r="CUW46" s="54"/>
      <c r="CUX46" s="54"/>
      <c r="CUY46" s="54"/>
      <c r="CVE46" s="53"/>
      <c r="CVF46" s="54"/>
      <c r="CVG46" s="54"/>
      <c r="CVH46" s="54"/>
      <c r="CVI46" s="54"/>
      <c r="CVJ46" s="54"/>
      <c r="CVK46" s="54"/>
      <c r="CVQ46" s="53"/>
      <c r="CVR46" s="54"/>
      <c r="CVS46" s="54"/>
      <c r="CVT46" s="54"/>
      <c r="CVU46" s="54"/>
      <c r="CVV46" s="54"/>
      <c r="CVW46" s="54"/>
      <c r="CWC46" s="53"/>
      <c r="CWD46" s="54"/>
      <c r="CWE46" s="54"/>
      <c r="CWF46" s="54"/>
      <c r="CWG46" s="54"/>
      <c r="CWH46" s="54"/>
      <c r="CWI46" s="54"/>
      <c r="CWO46" s="53"/>
      <c r="CWP46" s="54"/>
      <c r="CWQ46" s="54"/>
      <c r="CWR46" s="54"/>
      <c r="CWS46" s="54"/>
      <c r="CWT46" s="54"/>
      <c r="CWU46" s="54"/>
      <c r="CXA46" s="53"/>
      <c r="CXB46" s="54"/>
      <c r="CXC46" s="54"/>
      <c r="CXD46" s="54"/>
      <c r="CXE46" s="54"/>
      <c r="CXF46" s="54"/>
      <c r="CXG46" s="54"/>
      <c r="CXM46" s="53"/>
      <c r="CXN46" s="54"/>
      <c r="CXO46" s="54"/>
      <c r="CXP46" s="54"/>
      <c r="CXQ46" s="54"/>
      <c r="CXR46" s="54"/>
      <c r="CXS46" s="54"/>
      <c r="CXY46" s="53"/>
      <c r="CXZ46" s="54"/>
      <c r="CYA46" s="54"/>
      <c r="CYB46" s="54"/>
      <c r="CYC46" s="54"/>
      <c r="CYD46" s="54"/>
      <c r="CYE46" s="54"/>
      <c r="CYK46" s="53"/>
      <c r="CYL46" s="54"/>
      <c r="CYM46" s="54"/>
      <c r="CYN46" s="54"/>
      <c r="CYO46" s="54"/>
      <c r="CYP46" s="54"/>
      <c r="CYQ46" s="54"/>
      <c r="CYW46" s="53"/>
      <c r="CYX46" s="54"/>
      <c r="CYY46" s="54"/>
      <c r="CYZ46" s="54"/>
      <c r="CZA46" s="54"/>
      <c r="CZB46" s="54"/>
      <c r="CZC46" s="54"/>
      <c r="CZI46" s="53"/>
      <c r="CZJ46" s="54"/>
      <c r="CZK46" s="54"/>
      <c r="CZL46" s="54"/>
      <c r="CZM46" s="54"/>
      <c r="CZN46" s="54"/>
      <c r="CZO46" s="54"/>
      <c r="CZU46" s="53"/>
      <c r="CZV46" s="54"/>
      <c r="CZW46" s="54"/>
      <c r="CZX46" s="54"/>
      <c r="CZY46" s="54"/>
      <c r="CZZ46" s="54"/>
      <c r="DAA46" s="54"/>
      <c r="DAG46" s="53"/>
      <c r="DAH46" s="54"/>
      <c r="DAI46" s="54"/>
      <c r="DAJ46" s="54"/>
      <c r="DAK46" s="54"/>
      <c r="DAL46" s="54"/>
      <c r="DAM46" s="54"/>
      <c r="DAS46" s="53"/>
      <c r="DAT46" s="54"/>
      <c r="DAU46" s="54"/>
      <c r="DAV46" s="54"/>
      <c r="DAW46" s="54"/>
      <c r="DAX46" s="54"/>
      <c r="DAY46" s="54"/>
      <c r="DBE46" s="53"/>
      <c r="DBF46" s="54"/>
      <c r="DBG46" s="54"/>
      <c r="DBH46" s="54"/>
      <c r="DBI46" s="54"/>
      <c r="DBJ46" s="54"/>
      <c r="DBK46" s="54"/>
      <c r="DBQ46" s="53"/>
      <c r="DBR46" s="54"/>
      <c r="DBS46" s="54"/>
      <c r="DBT46" s="54"/>
      <c r="DBU46" s="54"/>
      <c r="DBV46" s="54"/>
      <c r="DBW46" s="54"/>
      <c r="DCC46" s="53"/>
      <c r="DCD46" s="54"/>
      <c r="DCE46" s="54"/>
      <c r="DCF46" s="54"/>
      <c r="DCG46" s="54"/>
      <c r="DCH46" s="54"/>
      <c r="DCI46" s="54"/>
      <c r="DCO46" s="53"/>
      <c r="DCP46" s="54"/>
      <c r="DCQ46" s="54"/>
      <c r="DCR46" s="54"/>
      <c r="DCS46" s="54"/>
      <c r="DCT46" s="54"/>
      <c r="DCU46" s="54"/>
      <c r="DDA46" s="53"/>
      <c r="DDB46" s="54"/>
      <c r="DDC46" s="54"/>
      <c r="DDD46" s="54"/>
      <c r="DDE46" s="54"/>
      <c r="DDF46" s="54"/>
      <c r="DDG46" s="54"/>
      <c r="DDM46" s="53"/>
      <c r="DDN46" s="54"/>
      <c r="DDO46" s="54"/>
      <c r="DDP46" s="54"/>
      <c r="DDQ46" s="54"/>
      <c r="DDR46" s="54"/>
      <c r="DDS46" s="54"/>
      <c r="DDY46" s="53"/>
      <c r="DDZ46" s="54"/>
      <c r="DEA46" s="54"/>
      <c r="DEB46" s="54"/>
      <c r="DEC46" s="54"/>
      <c r="DED46" s="54"/>
      <c r="DEE46" s="54"/>
      <c r="DEK46" s="53"/>
      <c r="DEL46" s="54"/>
      <c r="DEM46" s="54"/>
      <c r="DEN46" s="54"/>
      <c r="DEO46" s="54"/>
      <c r="DEP46" s="54"/>
      <c r="DEQ46" s="54"/>
      <c r="DEW46" s="53"/>
      <c r="DEX46" s="54"/>
      <c r="DEY46" s="54"/>
      <c r="DEZ46" s="54"/>
      <c r="DFA46" s="54"/>
      <c r="DFB46" s="54"/>
      <c r="DFC46" s="54"/>
      <c r="DFI46" s="53"/>
      <c r="DFJ46" s="54"/>
      <c r="DFK46" s="54"/>
      <c r="DFL46" s="54"/>
      <c r="DFM46" s="54"/>
      <c r="DFN46" s="54"/>
      <c r="DFO46" s="54"/>
      <c r="DFU46" s="53"/>
      <c r="DFV46" s="54"/>
      <c r="DFW46" s="54"/>
      <c r="DFX46" s="54"/>
      <c r="DFY46" s="54"/>
      <c r="DFZ46" s="54"/>
      <c r="DGA46" s="54"/>
      <c r="DGG46" s="53"/>
      <c r="DGH46" s="54"/>
      <c r="DGI46" s="54"/>
      <c r="DGJ46" s="54"/>
      <c r="DGK46" s="54"/>
      <c r="DGL46" s="54"/>
      <c r="DGM46" s="54"/>
      <c r="DGS46" s="53"/>
      <c r="DGT46" s="54"/>
      <c r="DGU46" s="54"/>
      <c r="DGV46" s="54"/>
      <c r="DGW46" s="54"/>
      <c r="DGX46" s="54"/>
      <c r="DGY46" s="54"/>
      <c r="DHE46" s="53"/>
      <c r="DHF46" s="54"/>
      <c r="DHG46" s="54"/>
      <c r="DHH46" s="54"/>
      <c r="DHI46" s="54"/>
      <c r="DHJ46" s="54"/>
      <c r="DHK46" s="54"/>
      <c r="DHQ46" s="53"/>
      <c r="DHR46" s="54"/>
      <c r="DHS46" s="54"/>
      <c r="DHT46" s="54"/>
      <c r="DHU46" s="54"/>
      <c r="DHV46" s="54"/>
      <c r="DHW46" s="54"/>
      <c r="DIC46" s="53"/>
      <c r="DID46" s="54"/>
      <c r="DIE46" s="54"/>
      <c r="DIF46" s="54"/>
      <c r="DIG46" s="54"/>
      <c r="DIH46" s="54"/>
      <c r="DII46" s="54"/>
      <c r="DIO46" s="53"/>
      <c r="DIP46" s="54"/>
      <c r="DIQ46" s="54"/>
      <c r="DIR46" s="54"/>
      <c r="DIS46" s="54"/>
      <c r="DIT46" s="54"/>
      <c r="DIU46" s="54"/>
      <c r="DJA46" s="53"/>
      <c r="DJB46" s="54"/>
      <c r="DJC46" s="54"/>
      <c r="DJD46" s="54"/>
      <c r="DJE46" s="54"/>
      <c r="DJF46" s="54"/>
      <c r="DJG46" s="54"/>
      <c r="DJM46" s="53"/>
      <c r="DJN46" s="54"/>
      <c r="DJO46" s="54"/>
      <c r="DJP46" s="54"/>
      <c r="DJQ46" s="54"/>
      <c r="DJR46" s="54"/>
      <c r="DJS46" s="54"/>
      <c r="DJY46" s="53"/>
      <c r="DJZ46" s="54"/>
      <c r="DKA46" s="54"/>
      <c r="DKB46" s="54"/>
      <c r="DKC46" s="54"/>
      <c r="DKD46" s="54"/>
      <c r="DKE46" s="54"/>
      <c r="DKK46" s="53"/>
      <c r="DKL46" s="54"/>
      <c r="DKM46" s="54"/>
      <c r="DKN46" s="54"/>
      <c r="DKO46" s="54"/>
      <c r="DKP46" s="54"/>
      <c r="DKQ46" s="54"/>
      <c r="DKW46" s="53"/>
      <c r="DKX46" s="54"/>
      <c r="DKY46" s="54"/>
      <c r="DKZ46" s="54"/>
      <c r="DLA46" s="54"/>
      <c r="DLB46" s="54"/>
      <c r="DLC46" s="54"/>
      <c r="DLI46" s="53"/>
      <c r="DLJ46" s="54"/>
      <c r="DLK46" s="54"/>
      <c r="DLL46" s="54"/>
      <c r="DLM46" s="54"/>
      <c r="DLN46" s="54"/>
      <c r="DLO46" s="54"/>
      <c r="DLU46" s="53"/>
      <c r="DLV46" s="54"/>
      <c r="DLW46" s="54"/>
      <c r="DLX46" s="54"/>
      <c r="DLY46" s="54"/>
      <c r="DLZ46" s="54"/>
      <c r="DMA46" s="54"/>
      <c r="DMG46" s="53"/>
      <c r="DMH46" s="54"/>
      <c r="DMI46" s="54"/>
      <c r="DMJ46" s="54"/>
      <c r="DMK46" s="54"/>
      <c r="DML46" s="54"/>
      <c r="DMM46" s="54"/>
      <c r="DMS46" s="53"/>
      <c r="DMT46" s="54"/>
      <c r="DMU46" s="54"/>
      <c r="DMV46" s="54"/>
      <c r="DMW46" s="54"/>
      <c r="DMX46" s="54"/>
      <c r="DMY46" s="54"/>
      <c r="DNE46" s="53"/>
      <c r="DNF46" s="54"/>
      <c r="DNG46" s="54"/>
      <c r="DNH46" s="54"/>
      <c r="DNI46" s="54"/>
      <c r="DNJ46" s="54"/>
      <c r="DNK46" s="54"/>
      <c r="DNQ46" s="53"/>
      <c r="DNR46" s="54"/>
      <c r="DNS46" s="54"/>
      <c r="DNT46" s="54"/>
      <c r="DNU46" s="54"/>
      <c r="DNV46" s="54"/>
      <c r="DNW46" s="54"/>
      <c r="DOC46" s="53"/>
      <c r="DOD46" s="54"/>
      <c r="DOE46" s="54"/>
      <c r="DOF46" s="54"/>
      <c r="DOG46" s="54"/>
      <c r="DOH46" s="54"/>
      <c r="DOI46" s="54"/>
      <c r="DOO46" s="53"/>
      <c r="DOP46" s="54"/>
      <c r="DOQ46" s="54"/>
      <c r="DOR46" s="54"/>
      <c r="DOS46" s="54"/>
      <c r="DOT46" s="54"/>
      <c r="DOU46" s="54"/>
      <c r="DPA46" s="53"/>
      <c r="DPB46" s="54"/>
      <c r="DPC46" s="54"/>
      <c r="DPD46" s="54"/>
      <c r="DPE46" s="54"/>
      <c r="DPF46" s="54"/>
      <c r="DPG46" s="54"/>
      <c r="DPM46" s="53"/>
      <c r="DPN46" s="54"/>
      <c r="DPO46" s="54"/>
      <c r="DPP46" s="54"/>
      <c r="DPQ46" s="54"/>
      <c r="DPR46" s="54"/>
      <c r="DPS46" s="54"/>
      <c r="DPY46" s="53"/>
      <c r="DPZ46" s="54"/>
      <c r="DQA46" s="54"/>
      <c r="DQB46" s="54"/>
      <c r="DQC46" s="54"/>
      <c r="DQD46" s="54"/>
      <c r="DQE46" s="54"/>
      <c r="DQK46" s="53"/>
      <c r="DQL46" s="54"/>
      <c r="DQM46" s="54"/>
      <c r="DQN46" s="54"/>
      <c r="DQO46" s="54"/>
      <c r="DQP46" s="54"/>
      <c r="DQQ46" s="54"/>
      <c r="DQW46" s="53"/>
      <c r="DQX46" s="54"/>
      <c r="DQY46" s="54"/>
      <c r="DQZ46" s="54"/>
      <c r="DRA46" s="54"/>
      <c r="DRB46" s="54"/>
      <c r="DRC46" s="54"/>
      <c r="DRI46" s="53"/>
      <c r="DRJ46" s="54"/>
      <c r="DRK46" s="54"/>
      <c r="DRL46" s="54"/>
      <c r="DRM46" s="54"/>
      <c r="DRN46" s="54"/>
      <c r="DRO46" s="54"/>
      <c r="DRU46" s="53"/>
      <c r="DRV46" s="54"/>
      <c r="DRW46" s="54"/>
      <c r="DRX46" s="54"/>
      <c r="DRY46" s="54"/>
      <c r="DRZ46" s="54"/>
      <c r="DSA46" s="54"/>
      <c r="DSG46" s="53"/>
      <c r="DSH46" s="54"/>
      <c r="DSI46" s="54"/>
      <c r="DSJ46" s="54"/>
      <c r="DSK46" s="54"/>
      <c r="DSL46" s="54"/>
      <c r="DSM46" s="54"/>
      <c r="DSS46" s="53"/>
      <c r="DST46" s="54"/>
      <c r="DSU46" s="54"/>
      <c r="DSV46" s="54"/>
      <c r="DSW46" s="54"/>
      <c r="DSX46" s="54"/>
      <c r="DSY46" s="54"/>
      <c r="DTE46" s="53"/>
      <c r="DTF46" s="54"/>
      <c r="DTG46" s="54"/>
      <c r="DTH46" s="54"/>
      <c r="DTI46" s="54"/>
      <c r="DTJ46" s="54"/>
      <c r="DTK46" s="54"/>
      <c r="DTQ46" s="53"/>
      <c r="DTR46" s="54"/>
      <c r="DTS46" s="54"/>
      <c r="DTT46" s="54"/>
      <c r="DTU46" s="54"/>
      <c r="DTV46" s="54"/>
      <c r="DTW46" s="54"/>
      <c r="DUC46" s="53"/>
      <c r="DUD46" s="54"/>
      <c r="DUE46" s="54"/>
      <c r="DUF46" s="54"/>
      <c r="DUG46" s="54"/>
      <c r="DUH46" s="54"/>
      <c r="DUI46" s="54"/>
      <c r="DUO46" s="53"/>
      <c r="DUP46" s="54"/>
      <c r="DUQ46" s="54"/>
      <c r="DUR46" s="54"/>
      <c r="DUS46" s="54"/>
      <c r="DUT46" s="54"/>
      <c r="DUU46" s="54"/>
      <c r="DVA46" s="53"/>
      <c r="DVB46" s="54"/>
      <c r="DVC46" s="54"/>
      <c r="DVD46" s="54"/>
      <c r="DVE46" s="54"/>
      <c r="DVF46" s="54"/>
      <c r="DVG46" s="54"/>
      <c r="DVM46" s="53"/>
      <c r="DVN46" s="54"/>
      <c r="DVO46" s="54"/>
      <c r="DVP46" s="54"/>
      <c r="DVQ46" s="54"/>
      <c r="DVR46" s="54"/>
      <c r="DVS46" s="54"/>
      <c r="DVY46" s="53"/>
      <c r="DVZ46" s="54"/>
      <c r="DWA46" s="54"/>
      <c r="DWB46" s="54"/>
      <c r="DWC46" s="54"/>
      <c r="DWD46" s="54"/>
      <c r="DWE46" s="54"/>
      <c r="DWK46" s="53"/>
      <c r="DWL46" s="54"/>
      <c r="DWM46" s="54"/>
      <c r="DWN46" s="54"/>
      <c r="DWO46" s="54"/>
      <c r="DWP46" s="54"/>
      <c r="DWQ46" s="54"/>
      <c r="DWW46" s="53"/>
      <c r="DWX46" s="54"/>
      <c r="DWY46" s="54"/>
      <c r="DWZ46" s="54"/>
      <c r="DXA46" s="54"/>
      <c r="DXB46" s="54"/>
      <c r="DXC46" s="54"/>
      <c r="DXI46" s="53"/>
      <c r="DXJ46" s="54"/>
      <c r="DXK46" s="54"/>
      <c r="DXL46" s="54"/>
      <c r="DXM46" s="54"/>
      <c r="DXN46" s="54"/>
      <c r="DXO46" s="54"/>
      <c r="DXU46" s="53"/>
      <c r="DXV46" s="54"/>
      <c r="DXW46" s="54"/>
      <c r="DXX46" s="54"/>
      <c r="DXY46" s="54"/>
      <c r="DXZ46" s="54"/>
      <c r="DYA46" s="54"/>
      <c r="DYG46" s="53"/>
      <c r="DYH46" s="54"/>
      <c r="DYI46" s="54"/>
      <c r="DYJ46" s="54"/>
      <c r="DYK46" s="54"/>
      <c r="DYL46" s="54"/>
      <c r="DYM46" s="54"/>
      <c r="DYS46" s="53"/>
      <c r="DYT46" s="54"/>
      <c r="DYU46" s="54"/>
      <c r="DYV46" s="54"/>
      <c r="DYW46" s="54"/>
      <c r="DYX46" s="54"/>
      <c r="DYY46" s="54"/>
      <c r="DZE46" s="53"/>
      <c r="DZF46" s="54"/>
      <c r="DZG46" s="54"/>
      <c r="DZH46" s="54"/>
      <c r="DZI46" s="54"/>
      <c r="DZJ46" s="54"/>
      <c r="DZK46" s="54"/>
      <c r="DZQ46" s="53"/>
      <c r="DZR46" s="54"/>
      <c r="DZS46" s="54"/>
      <c r="DZT46" s="54"/>
      <c r="DZU46" s="54"/>
      <c r="DZV46" s="54"/>
      <c r="DZW46" s="54"/>
      <c r="EAC46" s="53"/>
      <c r="EAD46" s="54"/>
      <c r="EAE46" s="54"/>
      <c r="EAF46" s="54"/>
      <c r="EAG46" s="54"/>
      <c r="EAH46" s="54"/>
      <c r="EAI46" s="54"/>
      <c r="EAO46" s="53"/>
      <c r="EAP46" s="54"/>
      <c r="EAQ46" s="54"/>
      <c r="EAR46" s="54"/>
      <c r="EAS46" s="54"/>
      <c r="EAT46" s="54"/>
      <c r="EAU46" s="54"/>
      <c r="EBA46" s="53"/>
      <c r="EBB46" s="54"/>
      <c r="EBC46" s="54"/>
      <c r="EBD46" s="54"/>
      <c r="EBE46" s="54"/>
      <c r="EBF46" s="54"/>
      <c r="EBG46" s="54"/>
      <c r="EBM46" s="53"/>
      <c r="EBN46" s="54"/>
      <c r="EBO46" s="54"/>
      <c r="EBP46" s="54"/>
      <c r="EBQ46" s="54"/>
      <c r="EBR46" s="54"/>
      <c r="EBS46" s="54"/>
      <c r="EBY46" s="53"/>
      <c r="EBZ46" s="54"/>
      <c r="ECA46" s="54"/>
      <c r="ECB46" s="54"/>
      <c r="ECC46" s="54"/>
      <c r="ECD46" s="54"/>
      <c r="ECE46" s="54"/>
      <c r="ECK46" s="53"/>
      <c r="ECL46" s="54"/>
      <c r="ECM46" s="54"/>
      <c r="ECN46" s="54"/>
      <c r="ECO46" s="54"/>
      <c r="ECP46" s="54"/>
      <c r="ECQ46" s="54"/>
      <c r="ECW46" s="53"/>
      <c r="ECX46" s="54"/>
      <c r="ECY46" s="54"/>
      <c r="ECZ46" s="54"/>
      <c r="EDA46" s="54"/>
      <c r="EDB46" s="54"/>
      <c r="EDC46" s="54"/>
      <c r="EDI46" s="53"/>
      <c r="EDJ46" s="54"/>
      <c r="EDK46" s="54"/>
      <c r="EDL46" s="54"/>
      <c r="EDM46" s="54"/>
      <c r="EDN46" s="54"/>
      <c r="EDO46" s="54"/>
      <c r="EDU46" s="53"/>
      <c r="EDV46" s="54"/>
      <c r="EDW46" s="54"/>
      <c r="EDX46" s="54"/>
      <c r="EDY46" s="54"/>
      <c r="EDZ46" s="54"/>
      <c r="EEA46" s="54"/>
      <c r="EEG46" s="53"/>
      <c r="EEH46" s="54"/>
      <c r="EEI46" s="54"/>
      <c r="EEJ46" s="54"/>
      <c r="EEK46" s="54"/>
      <c r="EEL46" s="54"/>
      <c r="EEM46" s="54"/>
      <c r="EES46" s="53"/>
      <c r="EET46" s="54"/>
      <c r="EEU46" s="54"/>
      <c r="EEV46" s="54"/>
      <c r="EEW46" s="54"/>
      <c r="EEX46" s="54"/>
      <c r="EEY46" s="54"/>
      <c r="EFE46" s="53"/>
      <c r="EFF46" s="54"/>
      <c r="EFG46" s="54"/>
      <c r="EFH46" s="54"/>
      <c r="EFI46" s="54"/>
      <c r="EFJ46" s="54"/>
      <c r="EFK46" s="54"/>
      <c r="EFQ46" s="53"/>
      <c r="EFR46" s="54"/>
      <c r="EFS46" s="54"/>
      <c r="EFT46" s="54"/>
      <c r="EFU46" s="54"/>
      <c r="EFV46" s="54"/>
      <c r="EFW46" s="54"/>
      <c r="EGC46" s="53"/>
      <c r="EGD46" s="54"/>
      <c r="EGE46" s="54"/>
      <c r="EGF46" s="54"/>
      <c r="EGG46" s="54"/>
      <c r="EGH46" s="54"/>
      <c r="EGI46" s="54"/>
      <c r="EGO46" s="53"/>
      <c r="EGP46" s="54"/>
      <c r="EGQ46" s="54"/>
      <c r="EGR46" s="54"/>
      <c r="EGS46" s="54"/>
      <c r="EGT46" s="54"/>
      <c r="EGU46" s="54"/>
      <c r="EHA46" s="53"/>
      <c r="EHB46" s="54"/>
      <c r="EHC46" s="54"/>
      <c r="EHD46" s="54"/>
      <c r="EHE46" s="54"/>
      <c r="EHF46" s="54"/>
      <c r="EHG46" s="54"/>
      <c r="EHM46" s="53"/>
      <c r="EHN46" s="54"/>
      <c r="EHO46" s="54"/>
      <c r="EHP46" s="54"/>
      <c r="EHQ46" s="54"/>
      <c r="EHR46" s="54"/>
      <c r="EHS46" s="54"/>
      <c r="EHY46" s="53"/>
      <c r="EHZ46" s="54"/>
      <c r="EIA46" s="54"/>
      <c r="EIB46" s="54"/>
      <c r="EIC46" s="54"/>
      <c r="EID46" s="54"/>
      <c r="EIE46" s="54"/>
      <c r="EIK46" s="53"/>
      <c r="EIL46" s="54"/>
      <c r="EIM46" s="54"/>
      <c r="EIN46" s="54"/>
      <c r="EIO46" s="54"/>
      <c r="EIP46" s="54"/>
      <c r="EIQ46" s="54"/>
      <c r="EIW46" s="53"/>
      <c r="EIX46" s="54"/>
      <c r="EIY46" s="54"/>
      <c r="EIZ46" s="54"/>
      <c r="EJA46" s="54"/>
      <c r="EJB46" s="54"/>
      <c r="EJC46" s="54"/>
      <c r="EJI46" s="53"/>
      <c r="EJJ46" s="54"/>
      <c r="EJK46" s="54"/>
      <c r="EJL46" s="54"/>
      <c r="EJM46" s="54"/>
      <c r="EJN46" s="54"/>
      <c r="EJO46" s="54"/>
      <c r="EJU46" s="53"/>
      <c r="EJV46" s="54"/>
      <c r="EJW46" s="54"/>
      <c r="EJX46" s="54"/>
      <c r="EJY46" s="54"/>
      <c r="EJZ46" s="54"/>
      <c r="EKA46" s="54"/>
      <c r="EKG46" s="53"/>
      <c r="EKH46" s="54"/>
      <c r="EKI46" s="54"/>
      <c r="EKJ46" s="54"/>
      <c r="EKK46" s="54"/>
      <c r="EKL46" s="54"/>
      <c r="EKM46" s="54"/>
      <c r="EKS46" s="53"/>
      <c r="EKT46" s="54"/>
      <c r="EKU46" s="54"/>
      <c r="EKV46" s="54"/>
      <c r="EKW46" s="54"/>
      <c r="EKX46" s="54"/>
      <c r="EKY46" s="54"/>
      <c r="ELE46" s="53"/>
      <c r="ELF46" s="54"/>
      <c r="ELG46" s="54"/>
      <c r="ELH46" s="54"/>
      <c r="ELI46" s="54"/>
      <c r="ELJ46" s="54"/>
      <c r="ELK46" s="54"/>
      <c r="ELQ46" s="53"/>
      <c r="ELR46" s="54"/>
      <c r="ELS46" s="54"/>
      <c r="ELT46" s="54"/>
      <c r="ELU46" s="54"/>
      <c r="ELV46" s="54"/>
      <c r="ELW46" s="54"/>
      <c r="EMC46" s="53"/>
      <c r="EMD46" s="54"/>
      <c r="EME46" s="54"/>
      <c r="EMF46" s="54"/>
      <c r="EMG46" s="54"/>
      <c r="EMH46" s="54"/>
      <c r="EMI46" s="54"/>
      <c r="EMO46" s="53"/>
      <c r="EMP46" s="54"/>
      <c r="EMQ46" s="54"/>
      <c r="EMR46" s="54"/>
      <c r="EMS46" s="54"/>
      <c r="EMT46" s="54"/>
      <c r="EMU46" s="54"/>
      <c r="ENA46" s="53"/>
      <c r="ENB46" s="54"/>
      <c r="ENC46" s="54"/>
      <c r="END46" s="54"/>
      <c r="ENE46" s="54"/>
      <c r="ENF46" s="54"/>
      <c r="ENG46" s="54"/>
      <c r="ENM46" s="53"/>
      <c r="ENN46" s="54"/>
      <c r="ENO46" s="54"/>
      <c r="ENP46" s="54"/>
      <c r="ENQ46" s="54"/>
      <c r="ENR46" s="54"/>
      <c r="ENS46" s="54"/>
      <c r="ENY46" s="53"/>
      <c r="ENZ46" s="54"/>
      <c r="EOA46" s="54"/>
      <c r="EOB46" s="54"/>
      <c r="EOC46" s="54"/>
      <c r="EOD46" s="54"/>
      <c r="EOE46" s="54"/>
      <c r="EOK46" s="53"/>
      <c r="EOL46" s="54"/>
      <c r="EOM46" s="54"/>
      <c r="EON46" s="54"/>
      <c r="EOO46" s="54"/>
      <c r="EOP46" s="54"/>
      <c r="EOQ46" s="54"/>
      <c r="EOW46" s="53"/>
      <c r="EOX46" s="54"/>
      <c r="EOY46" s="54"/>
      <c r="EOZ46" s="54"/>
      <c r="EPA46" s="54"/>
      <c r="EPB46" s="54"/>
      <c r="EPC46" s="54"/>
      <c r="EPI46" s="53"/>
      <c r="EPJ46" s="54"/>
      <c r="EPK46" s="54"/>
      <c r="EPL46" s="54"/>
      <c r="EPM46" s="54"/>
      <c r="EPN46" s="54"/>
      <c r="EPO46" s="54"/>
      <c r="EPU46" s="53"/>
      <c r="EPV46" s="54"/>
      <c r="EPW46" s="54"/>
      <c r="EPX46" s="54"/>
      <c r="EPY46" s="54"/>
      <c r="EPZ46" s="54"/>
      <c r="EQA46" s="54"/>
      <c r="EQG46" s="53"/>
      <c r="EQH46" s="54"/>
      <c r="EQI46" s="54"/>
      <c r="EQJ46" s="54"/>
      <c r="EQK46" s="54"/>
      <c r="EQL46" s="54"/>
      <c r="EQM46" s="54"/>
      <c r="EQS46" s="53"/>
      <c r="EQT46" s="54"/>
      <c r="EQU46" s="54"/>
      <c r="EQV46" s="54"/>
      <c r="EQW46" s="54"/>
      <c r="EQX46" s="54"/>
      <c r="EQY46" s="54"/>
      <c r="ERE46" s="53"/>
      <c r="ERF46" s="54"/>
      <c r="ERG46" s="54"/>
      <c r="ERH46" s="54"/>
      <c r="ERI46" s="54"/>
      <c r="ERJ46" s="54"/>
      <c r="ERK46" s="54"/>
      <c r="ERQ46" s="53"/>
      <c r="ERR46" s="54"/>
      <c r="ERS46" s="54"/>
      <c r="ERT46" s="54"/>
      <c r="ERU46" s="54"/>
      <c r="ERV46" s="54"/>
      <c r="ERW46" s="54"/>
      <c r="ESC46" s="53"/>
      <c r="ESD46" s="54"/>
      <c r="ESE46" s="54"/>
      <c r="ESF46" s="54"/>
      <c r="ESG46" s="54"/>
      <c r="ESH46" s="54"/>
      <c r="ESI46" s="54"/>
      <c r="ESO46" s="53"/>
      <c r="ESP46" s="54"/>
      <c r="ESQ46" s="54"/>
      <c r="ESR46" s="54"/>
      <c r="ESS46" s="54"/>
      <c r="EST46" s="54"/>
      <c r="ESU46" s="54"/>
      <c r="ETA46" s="53"/>
      <c r="ETB46" s="54"/>
      <c r="ETC46" s="54"/>
      <c r="ETD46" s="54"/>
      <c r="ETE46" s="54"/>
      <c r="ETF46" s="54"/>
      <c r="ETG46" s="54"/>
      <c r="ETM46" s="53"/>
      <c r="ETN46" s="54"/>
      <c r="ETO46" s="54"/>
      <c r="ETP46" s="54"/>
      <c r="ETQ46" s="54"/>
      <c r="ETR46" s="54"/>
      <c r="ETS46" s="54"/>
      <c r="ETY46" s="53"/>
      <c r="ETZ46" s="54"/>
      <c r="EUA46" s="54"/>
      <c r="EUB46" s="54"/>
      <c r="EUC46" s="54"/>
      <c r="EUD46" s="54"/>
      <c r="EUE46" s="54"/>
      <c r="EUK46" s="53"/>
      <c r="EUL46" s="54"/>
      <c r="EUM46" s="54"/>
      <c r="EUN46" s="54"/>
      <c r="EUO46" s="54"/>
      <c r="EUP46" s="54"/>
      <c r="EUQ46" s="54"/>
      <c r="EUW46" s="53"/>
      <c r="EUX46" s="54"/>
      <c r="EUY46" s="54"/>
      <c r="EUZ46" s="54"/>
      <c r="EVA46" s="54"/>
      <c r="EVB46" s="54"/>
      <c r="EVC46" s="54"/>
      <c r="EVI46" s="53"/>
      <c r="EVJ46" s="54"/>
      <c r="EVK46" s="54"/>
      <c r="EVL46" s="54"/>
      <c r="EVM46" s="54"/>
      <c r="EVN46" s="54"/>
      <c r="EVO46" s="54"/>
      <c r="EVU46" s="53"/>
      <c r="EVV46" s="54"/>
      <c r="EVW46" s="54"/>
      <c r="EVX46" s="54"/>
      <c r="EVY46" s="54"/>
      <c r="EVZ46" s="54"/>
      <c r="EWA46" s="54"/>
      <c r="EWG46" s="53"/>
      <c r="EWH46" s="54"/>
      <c r="EWI46" s="54"/>
      <c r="EWJ46" s="54"/>
      <c r="EWK46" s="54"/>
      <c r="EWL46" s="54"/>
      <c r="EWM46" s="54"/>
      <c r="EWS46" s="53"/>
      <c r="EWT46" s="54"/>
      <c r="EWU46" s="54"/>
      <c r="EWV46" s="54"/>
      <c r="EWW46" s="54"/>
      <c r="EWX46" s="54"/>
      <c r="EWY46" s="54"/>
      <c r="EXE46" s="53"/>
      <c r="EXF46" s="54"/>
      <c r="EXG46" s="54"/>
      <c r="EXH46" s="54"/>
      <c r="EXI46" s="54"/>
      <c r="EXJ46" s="54"/>
      <c r="EXK46" s="54"/>
      <c r="EXQ46" s="53"/>
      <c r="EXR46" s="54"/>
      <c r="EXS46" s="54"/>
      <c r="EXT46" s="54"/>
      <c r="EXU46" s="54"/>
      <c r="EXV46" s="54"/>
      <c r="EXW46" s="54"/>
      <c r="EYC46" s="53"/>
      <c r="EYD46" s="54"/>
      <c r="EYE46" s="54"/>
      <c r="EYF46" s="54"/>
      <c r="EYG46" s="54"/>
      <c r="EYH46" s="54"/>
      <c r="EYI46" s="54"/>
      <c r="EYO46" s="53"/>
      <c r="EYP46" s="54"/>
      <c r="EYQ46" s="54"/>
      <c r="EYR46" s="54"/>
      <c r="EYS46" s="54"/>
      <c r="EYT46" s="54"/>
      <c r="EYU46" s="54"/>
      <c r="EZA46" s="53"/>
      <c r="EZB46" s="54"/>
      <c r="EZC46" s="54"/>
      <c r="EZD46" s="54"/>
      <c r="EZE46" s="54"/>
      <c r="EZF46" s="54"/>
      <c r="EZG46" s="54"/>
      <c r="EZM46" s="53"/>
      <c r="EZN46" s="54"/>
      <c r="EZO46" s="54"/>
      <c r="EZP46" s="54"/>
      <c r="EZQ46" s="54"/>
      <c r="EZR46" s="54"/>
      <c r="EZS46" s="54"/>
      <c r="EZY46" s="53"/>
      <c r="EZZ46" s="54"/>
      <c r="FAA46" s="54"/>
      <c r="FAB46" s="54"/>
      <c r="FAC46" s="54"/>
      <c r="FAD46" s="54"/>
      <c r="FAE46" s="54"/>
      <c r="FAK46" s="53"/>
      <c r="FAL46" s="54"/>
      <c r="FAM46" s="54"/>
      <c r="FAN46" s="54"/>
      <c r="FAO46" s="54"/>
      <c r="FAP46" s="54"/>
      <c r="FAQ46" s="54"/>
      <c r="FAW46" s="53"/>
      <c r="FAX46" s="54"/>
      <c r="FAY46" s="54"/>
      <c r="FAZ46" s="54"/>
      <c r="FBA46" s="54"/>
      <c r="FBB46" s="54"/>
      <c r="FBC46" s="54"/>
      <c r="FBI46" s="53"/>
      <c r="FBJ46" s="54"/>
      <c r="FBK46" s="54"/>
      <c r="FBL46" s="54"/>
      <c r="FBM46" s="54"/>
      <c r="FBN46" s="54"/>
      <c r="FBO46" s="54"/>
      <c r="FBU46" s="53"/>
      <c r="FBV46" s="54"/>
      <c r="FBW46" s="54"/>
      <c r="FBX46" s="54"/>
      <c r="FBY46" s="54"/>
      <c r="FBZ46" s="54"/>
      <c r="FCA46" s="54"/>
      <c r="FCG46" s="53"/>
      <c r="FCH46" s="54"/>
      <c r="FCI46" s="54"/>
      <c r="FCJ46" s="54"/>
      <c r="FCK46" s="54"/>
      <c r="FCL46" s="54"/>
      <c r="FCM46" s="54"/>
      <c r="FCS46" s="53"/>
      <c r="FCT46" s="54"/>
      <c r="FCU46" s="54"/>
      <c r="FCV46" s="54"/>
      <c r="FCW46" s="54"/>
      <c r="FCX46" s="54"/>
      <c r="FCY46" s="54"/>
      <c r="FDE46" s="53"/>
      <c r="FDF46" s="54"/>
      <c r="FDG46" s="54"/>
      <c r="FDH46" s="54"/>
      <c r="FDI46" s="54"/>
      <c r="FDJ46" s="54"/>
      <c r="FDK46" s="54"/>
      <c r="FDQ46" s="53"/>
      <c r="FDR46" s="54"/>
      <c r="FDS46" s="54"/>
      <c r="FDT46" s="54"/>
      <c r="FDU46" s="54"/>
      <c r="FDV46" s="54"/>
      <c r="FDW46" s="54"/>
      <c r="FEC46" s="53"/>
      <c r="FED46" s="54"/>
      <c r="FEE46" s="54"/>
      <c r="FEF46" s="54"/>
      <c r="FEG46" s="54"/>
      <c r="FEH46" s="54"/>
      <c r="FEI46" s="54"/>
      <c r="FEO46" s="53"/>
      <c r="FEP46" s="54"/>
      <c r="FEQ46" s="54"/>
      <c r="FER46" s="54"/>
      <c r="FES46" s="54"/>
      <c r="FET46" s="54"/>
      <c r="FEU46" s="54"/>
      <c r="FFA46" s="53"/>
      <c r="FFB46" s="54"/>
      <c r="FFC46" s="54"/>
      <c r="FFD46" s="54"/>
      <c r="FFE46" s="54"/>
      <c r="FFF46" s="54"/>
      <c r="FFG46" s="54"/>
      <c r="FFM46" s="53"/>
      <c r="FFN46" s="54"/>
      <c r="FFO46" s="54"/>
      <c r="FFP46" s="54"/>
      <c r="FFQ46" s="54"/>
      <c r="FFR46" s="54"/>
      <c r="FFS46" s="54"/>
      <c r="FFY46" s="53"/>
      <c r="FFZ46" s="54"/>
      <c r="FGA46" s="54"/>
      <c r="FGB46" s="54"/>
      <c r="FGC46" s="54"/>
      <c r="FGD46" s="54"/>
      <c r="FGE46" s="54"/>
      <c r="FGK46" s="53"/>
      <c r="FGL46" s="54"/>
      <c r="FGM46" s="54"/>
      <c r="FGN46" s="54"/>
      <c r="FGO46" s="54"/>
      <c r="FGP46" s="54"/>
      <c r="FGQ46" s="54"/>
      <c r="FGW46" s="53"/>
      <c r="FGX46" s="54"/>
      <c r="FGY46" s="54"/>
      <c r="FGZ46" s="54"/>
      <c r="FHA46" s="54"/>
      <c r="FHB46" s="54"/>
      <c r="FHC46" s="54"/>
      <c r="FHI46" s="53"/>
      <c r="FHJ46" s="54"/>
      <c r="FHK46" s="54"/>
      <c r="FHL46" s="54"/>
      <c r="FHM46" s="54"/>
      <c r="FHN46" s="54"/>
      <c r="FHO46" s="54"/>
      <c r="FHU46" s="53"/>
      <c r="FHV46" s="54"/>
      <c r="FHW46" s="54"/>
      <c r="FHX46" s="54"/>
      <c r="FHY46" s="54"/>
      <c r="FHZ46" s="54"/>
      <c r="FIA46" s="54"/>
      <c r="FIG46" s="53"/>
      <c r="FIH46" s="54"/>
      <c r="FII46" s="54"/>
      <c r="FIJ46" s="54"/>
      <c r="FIK46" s="54"/>
      <c r="FIL46" s="54"/>
      <c r="FIM46" s="54"/>
      <c r="FIS46" s="53"/>
      <c r="FIT46" s="54"/>
      <c r="FIU46" s="54"/>
      <c r="FIV46" s="54"/>
      <c r="FIW46" s="54"/>
      <c r="FIX46" s="54"/>
      <c r="FIY46" s="54"/>
      <c r="FJE46" s="53"/>
      <c r="FJF46" s="54"/>
      <c r="FJG46" s="54"/>
      <c r="FJH46" s="54"/>
      <c r="FJI46" s="54"/>
      <c r="FJJ46" s="54"/>
      <c r="FJK46" s="54"/>
      <c r="FJQ46" s="53"/>
      <c r="FJR46" s="54"/>
      <c r="FJS46" s="54"/>
      <c r="FJT46" s="54"/>
      <c r="FJU46" s="54"/>
      <c r="FJV46" s="54"/>
      <c r="FJW46" s="54"/>
      <c r="FKC46" s="53"/>
      <c r="FKD46" s="54"/>
      <c r="FKE46" s="54"/>
      <c r="FKF46" s="54"/>
      <c r="FKG46" s="54"/>
      <c r="FKH46" s="54"/>
      <c r="FKI46" s="54"/>
      <c r="FKO46" s="53"/>
      <c r="FKP46" s="54"/>
      <c r="FKQ46" s="54"/>
      <c r="FKR46" s="54"/>
      <c r="FKS46" s="54"/>
      <c r="FKT46" s="54"/>
      <c r="FKU46" s="54"/>
      <c r="FLA46" s="53"/>
      <c r="FLB46" s="54"/>
      <c r="FLC46" s="54"/>
      <c r="FLD46" s="54"/>
      <c r="FLE46" s="54"/>
      <c r="FLF46" s="54"/>
      <c r="FLG46" s="54"/>
      <c r="FLM46" s="53"/>
      <c r="FLN46" s="54"/>
      <c r="FLO46" s="54"/>
      <c r="FLP46" s="54"/>
      <c r="FLQ46" s="54"/>
      <c r="FLR46" s="54"/>
      <c r="FLS46" s="54"/>
      <c r="FLY46" s="53"/>
      <c r="FLZ46" s="54"/>
      <c r="FMA46" s="54"/>
      <c r="FMB46" s="54"/>
      <c r="FMC46" s="54"/>
      <c r="FMD46" s="54"/>
      <c r="FME46" s="54"/>
      <c r="FMK46" s="53"/>
      <c r="FML46" s="54"/>
      <c r="FMM46" s="54"/>
      <c r="FMN46" s="54"/>
      <c r="FMO46" s="54"/>
      <c r="FMP46" s="54"/>
      <c r="FMQ46" s="54"/>
      <c r="FMW46" s="53"/>
      <c r="FMX46" s="54"/>
      <c r="FMY46" s="54"/>
      <c r="FMZ46" s="54"/>
      <c r="FNA46" s="54"/>
      <c r="FNB46" s="54"/>
      <c r="FNC46" s="54"/>
      <c r="FNI46" s="53"/>
      <c r="FNJ46" s="54"/>
      <c r="FNK46" s="54"/>
      <c r="FNL46" s="54"/>
      <c r="FNM46" s="54"/>
      <c r="FNN46" s="54"/>
      <c r="FNO46" s="54"/>
      <c r="FNU46" s="53"/>
      <c r="FNV46" s="54"/>
      <c r="FNW46" s="54"/>
      <c r="FNX46" s="54"/>
      <c r="FNY46" s="54"/>
      <c r="FNZ46" s="54"/>
      <c r="FOA46" s="54"/>
      <c r="FOG46" s="53"/>
      <c r="FOH46" s="54"/>
      <c r="FOI46" s="54"/>
      <c r="FOJ46" s="54"/>
      <c r="FOK46" s="54"/>
      <c r="FOL46" s="54"/>
      <c r="FOM46" s="54"/>
      <c r="FOS46" s="53"/>
      <c r="FOT46" s="54"/>
      <c r="FOU46" s="54"/>
      <c r="FOV46" s="54"/>
      <c r="FOW46" s="54"/>
      <c r="FOX46" s="54"/>
      <c r="FOY46" s="54"/>
      <c r="FPE46" s="53"/>
      <c r="FPF46" s="54"/>
      <c r="FPG46" s="54"/>
      <c r="FPH46" s="54"/>
      <c r="FPI46" s="54"/>
      <c r="FPJ46" s="54"/>
      <c r="FPK46" s="54"/>
      <c r="FPQ46" s="53"/>
      <c r="FPR46" s="54"/>
      <c r="FPS46" s="54"/>
      <c r="FPT46" s="54"/>
      <c r="FPU46" s="54"/>
      <c r="FPV46" s="54"/>
      <c r="FPW46" s="54"/>
      <c r="FQC46" s="53"/>
      <c r="FQD46" s="54"/>
      <c r="FQE46" s="54"/>
      <c r="FQF46" s="54"/>
      <c r="FQG46" s="54"/>
      <c r="FQH46" s="54"/>
      <c r="FQI46" s="54"/>
      <c r="FQO46" s="53"/>
      <c r="FQP46" s="54"/>
      <c r="FQQ46" s="54"/>
      <c r="FQR46" s="54"/>
      <c r="FQS46" s="54"/>
      <c r="FQT46" s="54"/>
      <c r="FQU46" s="54"/>
      <c r="FRA46" s="53"/>
      <c r="FRB46" s="54"/>
      <c r="FRC46" s="54"/>
      <c r="FRD46" s="54"/>
      <c r="FRE46" s="54"/>
      <c r="FRF46" s="54"/>
      <c r="FRG46" s="54"/>
      <c r="FRM46" s="53"/>
      <c r="FRN46" s="54"/>
      <c r="FRO46" s="54"/>
      <c r="FRP46" s="54"/>
      <c r="FRQ46" s="54"/>
      <c r="FRR46" s="54"/>
      <c r="FRS46" s="54"/>
      <c r="FRY46" s="53"/>
      <c r="FRZ46" s="54"/>
      <c r="FSA46" s="54"/>
      <c r="FSB46" s="54"/>
      <c r="FSC46" s="54"/>
      <c r="FSD46" s="54"/>
      <c r="FSE46" s="54"/>
      <c r="FSK46" s="53"/>
      <c r="FSL46" s="54"/>
      <c r="FSM46" s="54"/>
      <c r="FSN46" s="54"/>
      <c r="FSO46" s="54"/>
      <c r="FSP46" s="54"/>
      <c r="FSQ46" s="54"/>
      <c r="FSW46" s="53"/>
      <c r="FSX46" s="54"/>
      <c r="FSY46" s="54"/>
      <c r="FSZ46" s="54"/>
      <c r="FTA46" s="54"/>
      <c r="FTB46" s="54"/>
      <c r="FTC46" s="54"/>
      <c r="FTI46" s="53"/>
      <c r="FTJ46" s="54"/>
      <c r="FTK46" s="54"/>
      <c r="FTL46" s="54"/>
      <c r="FTM46" s="54"/>
      <c r="FTN46" s="54"/>
      <c r="FTO46" s="54"/>
      <c r="FTU46" s="53"/>
      <c r="FTV46" s="54"/>
      <c r="FTW46" s="54"/>
      <c r="FTX46" s="54"/>
      <c r="FTY46" s="54"/>
      <c r="FTZ46" s="54"/>
      <c r="FUA46" s="54"/>
      <c r="FUG46" s="53"/>
      <c r="FUH46" s="54"/>
      <c r="FUI46" s="54"/>
      <c r="FUJ46" s="54"/>
      <c r="FUK46" s="54"/>
      <c r="FUL46" s="54"/>
      <c r="FUM46" s="54"/>
      <c r="FUS46" s="53"/>
      <c r="FUT46" s="54"/>
      <c r="FUU46" s="54"/>
      <c r="FUV46" s="54"/>
      <c r="FUW46" s="54"/>
      <c r="FUX46" s="54"/>
      <c r="FUY46" s="54"/>
      <c r="FVE46" s="53"/>
      <c r="FVF46" s="54"/>
      <c r="FVG46" s="54"/>
      <c r="FVH46" s="54"/>
      <c r="FVI46" s="54"/>
      <c r="FVJ46" s="54"/>
      <c r="FVK46" s="54"/>
      <c r="FVQ46" s="53"/>
      <c r="FVR46" s="54"/>
      <c r="FVS46" s="54"/>
      <c r="FVT46" s="54"/>
      <c r="FVU46" s="54"/>
      <c r="FVV46" s="54"/>
      <c r="FVW46" s="54"/>
      <c r="FWC46" s="53"/>
      <c r="FWD46" s="54"/>
      <c r="FWE46" s="54"/>
      <c r="FWF46" s="54"/>
      <c r="FWG46" s="54"/>
      <c r="FWH46" s="54"/>
      <c r="FWI46" s="54"/>
      <c r="FWO46" s="53"/>
      <c r="FWP46" s="54"/>
      <c r="FWQ46" s="54"/>
      <c r="FWR46" s="54"/>
      <c r="FWS46" s="54"/>
      <c r="FWT46" s="54"/>
      <c r="FWU46" s="54"/>
      <c r="FXA46" s="53"/>
      <c r="FXB46" s="54"/>
      <c r="FXC46" s="54"/>
      <c r="FXD46" s="54"/>
      <c r="FXE46" s="54"/>
      <c r="FXF46" s="54"/>
      <c r="FXG46" s="54"/>
      <c r="FXM46" s="53"/>
      <c r="FXN46" s="54"/>
      <c r="FXO46" s="54"/>
      <c r="FXP46" s="54"/>
      <c r="FXQ46" s="54"/>
      <c r="FXR46" s="54"/>
      <c r="FXS46" s="54"/>
      <c r="FXY46" s="53"/>
      <c r="FXZ46" s="54"/>
      <c r="FYA46" s="54"/>
      <c r="FYB46" s="54"/>
      <c r="FYC46" s="54"/>
      <c r="FYD46" s="54"/>
      <c r="FYE46" s="54"/>
      <c r="FYK46" s="53"/>
      <c r="FYL46" s="54"/>
      <c r="FYM46" s="54"/>
      <c r="FYN46" s="54"/>
      <c r="FYO46" s="54"/>
      <c r="FYP46" s="54"/>
      <c r="FYQ46" s="54"/>
      <c r="FYW46" s="53"/>
      <c r="FYX46" s="54"/>
      <c r="FYY46" s="54"/>
      <c r="FYZ46" s="54"/>
      <c r="FZA46" s="54"/>
      <c r="FZB46" s="54"/>
      <c r="FZC46" s="54"/>
      <c r="FZI46" s="53"/>
      <c r="FZJ46" s="54"/>
      <c r="FZK46" s="54"/>
      <c r="FZL46" s="54"/>
      <c r="FZM46" s="54"/>
      <c r="FZN46" s="54"/>
      <c r="FZO46" s="54"/>
      <c r="FZU46" s="53"/>
      <c r="FZV46" s="54"/>
      <c r="FZW46" s="54"/>
      <c r="FZX46" s="54"/>
      <c r="FZY46" s="54"/>
      <c r="FZZ46" s="54"/>
      <c r="GAA46" s="54"/>
      <c r="GAG46" s="53"/>
      <c r="GAH46" s="54"/>
      <c r="GAI46" s="54"/>
      <c r="GAJ46" s="54"/>
      <c r="GAK46" s="54"/>
      <c r="GAL46" s="54"/>
      <c r="GAM46" s="54"/>
      <c r="GAS46" s="53"/>
      <c r="GAT46" s="54"/>
      <c r="GAU46" s="54"/>
      <c r="GAV46" s="54"/>
      <c r="GAW46" s="54"/>
      <c r="GAX46" s="54"/>
      <c r="GAY46" s="54"/>
      <c r="GBE46" s="53"/>
      <c r="GBF46" s="54"/>
      <c r="GBG46" s="54"/>
      <c r="GBH46" s="54"/>
      <c r="GBI46" s="54"/>
      <c r="GBJ46" s="54"/>
      <c r="GBK46" s="54"/>
      <c r="GBQ46" s="53"/>
      <c r="GBR46" s="54"/>
      <c r="GBS46" s="54"/>
      <c r="GBT46" s="54"/>
      <c r="GBU46" s="54"/>
      <c r="GBV46" s="54"/>
      <c r="GBW46" s="54"/>
      <c r="GCC46" s="53"/>
      <c r="GCD46" s="54"/>
      <c r="GCE46" s="54"/>
      <c r="GCF46" s="54"/>
      <c r="GCG46" s="54"/>
      <c r="GCH46" s="54"/>
      <c r="GCI46" s="54"/>
      <c r="GCO46" s="53"/>
      <c r="GCP46" s="54"/>
      <c r="GCQ46" s="54"/>
      <c r="GCR46" s="54"/>
      <c r="GCS46" s="54"/>
      <c r="GCT46" s="54"/>
      <c r="GCU46" s="54"/>
      <c r="GDA46" s="53"/>
      <c r="GDB46" s="54"/>
      <c r="GDC46" s="54"/>
      <c r="GDD46" s="54"/>
      <c r="GDE46" s="54"/>
      <c r="GDF46" s="54"/>
      <c r="GDG46" s="54"/>
      <c r="GDM46" s="53"/>
      <c r="GDN46" s="54"/>
      <c r="GDO46" s="54"/>
      <c r="GDP46" s="54"/>
      <c r="GDQ46" s="54"/>
      <c r="GDR46" s="54"/>
      <c r="GDS46" s="54"/>
      <c r="GDY46" s="53"/>
      <c r="GDZ46" s="54"/>
      <c r="GEA46" s="54"/>
      <c r="GEB46" s="54"/>
      <c r="GEC46" s="54"/>
      <c r="GED46" s="54"/>
      <c r="GEE46" s="54"/>
      <c r="GEK46" s="53"/>
      <c r="GEL46" s="54"/>
      <c r="GEM46" s="54"/>
      <c r="GEN46" s="54"/>
      <c r="GEO46" s="54"/>
      <c r="GEP46" s="54"/>
      <c r="GEQ46" s="54"/>
      <c r="GEW46" s="53"/>
      <c r="GEX46" s="54"/>
      <c r="GEY46" s="54"/>
      <c r="GEZ46" s="54"/>
      <c r="GFA46" s="54"/>
      <c r="GFB46" s="54"/>
      <c r="GFC46" s="54"/>
      <c r="GFI46" s="53"/>
      <c r="GFJ46" s="54"/>
      <c r="GFK46" s="54"/>
      <c r="GFL46" s="54"/>
      <c r="GFM46" s="54"/>
      <c r="GFN46" s="54"/>
      <c r="GFO46" s="54"/>
      <c r="GFU46" s="53"/>
      <c r="GFV46" s="54"/>
      <c r="GFW46" s="54"/>
      <c r="GFX46" s="54"/>
      <c r="GFY46" s="54"/>
      <c r="GFZ46" s="54"/>
      <c r="GGA46" s="54"/>
      <c r="GGG46" s="53"/>
      <c r="GGH46" s="54"/>
      <c r="GGI46" s="54"/>
      <c r="GGJ46" s="54"/>
      <c r="GGK46" s="54"/>
      <c r="GGL46" s="54"/>
      <c r="GGM46" s="54"/>
      <c r="GGS46" s="53"/>
      <c r="GGT46" s="54"/>
      <c r="GGU46" s="54"/>
      <c r="GGV46" s="54"/>
      <c r="GGW46" s="54"/>
      <c r="GGX46" s="54"/>
      <c r="GGY46" s="54"/>
      <c r="GHE46" s="53"/>
      <c r="GHF46" s="54"/>
      <c r="GHG46" s="54"/>
      <c r="GHH46" s="54"/>
      <c r="GHI46" s="54"/>
      <c r="GHJ46" s="54"/>
      <c r="GHK46" s="54"/>
      <c r="GHQ46" s="53"/>
      <c r="GHR46" s="54"/>
      <c r="GHS46" s="54"/>
      <c r="GHT46" s="54"/>
      <c r="GHU46" s="54"/>
      <c r="GHV46" s="54"/>
      <c r="GHW46" s="54"/>
      <c r="GIC46" s="53"/>
      <c r="GID46" s="54"/>
      <c r="GIE46" s="54"/>
      <c r="GIF46" s="54"/>
      <c r="GIG46" s="54"/>
      <c r="GIH46" s="54"/>
      <c r="GII46" s="54"/>
      <c r="GIO46" s="53"/>
      <c r="GIP46" s="54"/>
      <c r="GIQ46" s="54"/>
      <c r="GIR46" s="54"/>
      <c r="GIS46" s="54"/>
      <c r="GIT46" s="54"/>
      <c r="GIU46" s="54"/>
      <c r="GJA46" s="53"/>
      <c r="GJB46" s="54"/>
      <c r="GJC46" s="54"/>
      <c r="GJD46" s="54"/>
      <c r="GJE46" s="54"/>
      <c r="GJF46" s="54"/>
      <c r="GJG46" s="54"/>
      <c r="GJM46" s="53"/>
      <c r="GJN46" s="54"/>
      <c r="GJO46" s="54"/>
      <c r="GJP46" s="54"/>
      <c r="GJQ46" s="54"/>
      <c r="GJR46" s="54"/>
      <c r="GJS46" s="54"/>
      <c r="GJY46" s="53"/>
      <c r="GJZ46" s="54"/>
      <c r="GKA46" s="54"/>
      <c r="GKB46" s="54"/>
      <c r="GKC46" s="54"/>
      <c r="GKD46" s="54"/>
      <c r="GKE46" s="54"/>
      <c r="GKK46" s="53"/>
      <c r="GKL46" s="54"/>
      <c r="GKM46" s="54"/>
      <c r="GKN46" s="54"/>
      <c r="GKO46" s="54"/>
      <c r="GKP46" s="54"/>
      <c r="GKQ46" s="54"/>
      <c r="GKW46" s="53"/>
      <c r="GKX46" s="54"/>
      <c r="GKY46" s="54"/>
      <c r="GKZ46" s="54"/>
      <c r="GLA46" s="54"/>
      <c r="GLB46" s="54"/>
      <c r="GLC46" s="54"/>
      <c r="GLI46" s="53"/>
      <c r="GLJ46" s="54"/>
      <c r="GLK46" s="54"/>
      <c r="GLL46" s="54"/>
      <c r="GLM46" s="54"/>
      <c r="GLN46" s="54"/>
      <c r="GLO46" s="54"/>
      <c r="GLU46" s="53"/>
      <c r="GLV46" s="54"/>
      <c r="GLW46" s="54"/>
      <c r="GLX46" s="54"/>
      <c r="GLY46" s="54"/>
      <c r="GLZ46" s="54"/>
      <c r="GMA46" s="54"/>
      <c r="GMG46" s="53"/>
      <c r="GMH46" s="54"/>
      <c r="GMI46" s="54"/>
      <c r="GMJ46" s="54"/>
      <c r="GMK46" s="54"/>
      <c r="GML46" s="54"/>
      <c r="GMM46" s="54"/>
      <c r="GMS46" s="53"/>
      <c r="GMT46" s="54"/>
      <c r="GMU46" s="54"/>
      <c r="GMV46" s="54"/>
      <c r="GMW46" s="54"/>
      <c r="GMX46" s="54"/>
      <c r="GMY46" s="54"/>
      <c r="GNE46" s="53"/>
      <c r="GNF46" s="54"/>
      <c r="GNG46" s="54"/>
      <c r="GNH46" s="54"/>
      <c r="GNI46" s="54"/>
      <c r="GNJ46" s="54"/>
      <c r="GNK46" s="54"/>
      <c r="GNQ46" s="53"/>
      <c r="GNR46" s="54"/>
      <c r="GNS46" s="54"/>
      <c r="GNT46" s="54"/>
      <c r="GNU46" s="54"/>
      <c r="GNV46" s="54"/>
      <c r="GNW46" s="54"/>
      <c r="GOC46" s="53"/>
      <c r="GOD46" s="54"/>
      <c r="GOE46" s="54"/>
      <c r="GOF46" s="54"/>
      <c r="GOG46" s="54"/>
      <c r="GOH46" s="54"/>
      <c r="GOI46" s="54"/>
      <c r="GOO46" s="53"/>
      <c r="GOP46" s="54"/>
      <c r="GOQ46" s="54"/>
      <c r="GOR46" s="54"/>
      <c r="GOS46" s="54"/>
      <c r="GOT46" s="54"/>
      <c r="GOU46" s="54"/>
      <c r="GPA46" s="53"/>
      <c r="GPB46" s="54"/>
      <c r="GPC46" s="54"/>
      <c r="GPD46" s="54"/>
      <c r="GPE46" s="54"/>
      <c r="GPF46" s="54"/>
      <c r="GPG46" s="54"/>
      <c r="GPM46" s="53"/>
      <c r="GPN46" s="54"/>
      <c r="GPO46" s="54"/>
      <c r="GPP46" s="54"/>
      <c r="GPQ46" s="54"/>
      <c r="GPR46" s="54"/>
      <c r="GPS46" s="54"/>
      <c r="GPY46" s="53"/>
      <c r="GPZ46" s="54"/>
      <c r="GQA46" s="54"/>
      <c r="GQB46" s="54"/>
      <c r="GQC46" s="54"/>
      <c r="GQD46" s="54"/>
      <c r="GQE46" s="54"/>
      <c r="GQK46" s="53"/>
      <c r="GQL46" s="54"/>
      <c r="GQM46" s="54"/>
      <c r="GQN46" s="54"/>
      <c r="GQO46" s="54"/>
      <c r="GQP46" s="54"/>
      <c r="GQQ46" s="54"/>
      <c r="GQW46" s="53"/>
      <c r="GQX46" s="54"/>
      <c r="GQY46" s="54"/>
      <c r="GQZ46" s="54"/>
      <c r="GRA46" s="54"/>
      <c r="GRB46" s="54"/>
      <c r="GRC46" s="54"/>
      <c r="GRI46" s="53"/>
      <c r="GRJ46" s="54"/>
      <c r="GRK46" s="54"/>
      <c r="GRL46" s="54"/>
      <c r="GRM46" s="54"/>
      <c r="GRN46" s="54"/>
      <c r="GRO46" s="54"/>
      <c r="GRU46" s="53"/>
      <c r="GRV46" s="54"/>
      <c r="GRW46" s="54"/>
      <c r="GRX46" s="54"/>
      <c r="GRY46" s="54"/>
      <c r="GRZ46" s="54"/>
      <c r="GSA46" s="54"/>
      <c r="GSG46" s="53"/>
      <c r="GSH46" s="54"/>
      <c r="GSI46" s="54"/>
      <c r="GSJ46" s="54"/>
      <c r="GSK46" s="54"/>
      <c r="GSL46" s="54"/>
      <c r="GSM46" s="54"/>
      <c r="GSS46" s="53"/>
      <c r="GST46" s="54"/>
      <c r="GSU46" s="54"/>
      <c r="GSV46" s="54"/>
      <c r="GSW46" s="54"/>
      <c r="GSX46" s="54"/>
      <c r="GSY46" s="54"/>
      <c r="GTE46" s="53"/>
      <c r="GTF46" s="54"/>
      <c r="GTG46" s="54"/>
      <c r="GTH46" s="54"/>
      <c r="GTI46" s="54"/>
      <c r="GTJ46" s="54"/>
      <c r="GTK46" s="54"/>
      <c r="GTQ46" s="53"/>
      <c r="GTR46" s="54"/>
      <c r="GTS46" s="54"/>
      <c r="GTT46" s="54"/>
      <c r="GTU46" s="54"/>
      <c r="GTV46" s="54"/>
      <c r="GTW46" s="54"/>
      <c r="GUC46" s="53"/>
      <c r="GUD46" s="54"/>
      <c r="GUE46" s="54"/>
      <c r="GUF46" s="54"/>
      <c r="GUG46" s="54"/>
      <c r="GUH46" s="54"/>
      <c r="GUI46" s="54"/>
      <c r="GUO46" s="53"/>
      <c r="GUP46" s="54"/>
      <c r="GUQ46" s="54"/>
      <c r="GUR46" s="54"/>
      <c r="GUS46" s="54"/>
      <c r="GUT46" s="54"/>
      <c r="GUU46" s="54"/>
      <c r="GVA46" s="53"/>
      <c r="GVB46" s="54"/>
      <c r="GVC46" s="54"/>
      <c r="GVD46" s="54"/>
      <c r="GVE46" s="54"/>
      <c r="GVF46" s="54"/>
      <c r="GVG46" s="54"/>
      <c r="GVM46" s="53"/>
      <c r="GVN46" s="54"/>
      <c r="GVO46" s="54"/>
      <c r="GVP46" s="54"/>
      <c r="GVQ46" s="54"/>
      <c r="GVR46" s="54"/>
      <c r="GVS46" s="54"/>
      <c r="GVY46" s="53"/>
      <c r="GVZ46" s="54"/>
      <c r="GWA46" s="54"/>
      <c r="GWB46" s="54"/>
      <c r="GWC46" s="54"/>
      <c r="GWD46" s="54"/>
      <c r="GWE46" s="54"/>
      <c r="GWK46" s="53"/>
      <c r="GWL46" s="54"/>
      <c r="GWM46" s="54"/>
      <c r="GWN46" s="54"/>
      <c r="GWO46" s="54"/>
      <c r="GWP46" s="54"/>
      <c r="GWQ46" s="54"/>
      <c r="GWW46" s="53"/>
      <c r="GWX46" s="54"/>
      <c r="GWY46" s="54"/>
      <c r="GWZ46" s="54"/>
      <c r="GXA46" s="54"/>
      <c r="GXB46" s="54"/>
      <c r="GXC46" s="54"/>
      <c r="GXI46" s="53"/>
      <c r="GXJ46" s="54"/>
      <c r="GXK46" s="54"/>
      <c r="GXL46" s="54"/>
      <c r="GXM46" s="54"/>
      <c r="GXN46" s="54"/>
      <c r="GXO46" s="54"/>
      <c r="GXU46" s="53"/>
      <c r="GXV46" s="54"/>
      <c r="GXW46" s="54"/>
      <c r="GXX46" s="54"/>
      <c r="GXY46" s="54"/>
      <c r="GXZ46" s="54"/>
      <c r="GYA46" s="54"/>
      <c r="GYG46" s="53"/>
      <c r="GYH46" s="54"/>
      <c r="GYI46" s="54"/>
      <c r="GYJ46" s="54"/>
      <c r="GYK46" s="54"/>
      <c r="GYL46" s="54"/>
      <c r="GYM46" s="54"/>
      <c r="GYS46" s="53"/>
      <c r="GYT46" s="54"/>
      <c r="GYU46" s="54"/>
      <c r="GYV46" s="54"/>
      <c r="GYW46" s="54"/>
      <c r="GYX46" s="54"/>
      <c r="GYY46" s="54"/>
      <c r="GZE46" s="53"/>
      <c r="GZF46" s="54"/>
      <c r="GZG46" s="54"/>
      <c r="GZH46" s="54"/>
      <c r="GZI46" s="54"/>
      <c r="GZJ46" s="54"/>
      <c r="GZK46" s="54"/>
      <c r="GZQ46" s="53"/>
      <c r="GZR46" s="54"/>
      <c r="GZS46" s="54"/>
      <c r="GZT46" s="54"/>
      <c r="GZU46" s="54"/>
      <c r="GZV46" s="54"/>
      <c r="GZW46" s="54"/>
      <c r="HAC46" s="53"/>
      <c r="HAD46" s="54"/>
      <c r="HAE46" s="54"/>
      <c r="HAF46" s="54"/>
      <c r="HAG46" s="54"/>
      <c r="HAH46" s="54"/>
      <c r="HAI46" s="54"/>
      <c r="HAO46" s="53"/>
      <c r="HAP46" s="54"/>
      <c r="HAQ46" s="54"/>
      <c r="HAR46" s="54"/>
      <c r="HAS46" s="54"/>
      <c r="HAT46" s="54"/>
      <c r="HAU46" s="54"/>
      <c r="HBA46" s="53"/>
      <c r="HBB46" s="54"/>
      <c r="HBC46" s="54"/>
      <c r="HBD46" s="54"/>
      <c r="HBE46" s="54"/>
      <c r="HBF46" s="54"/>
      <c r="HBG46" s="54"/>
      <c r="HBM46" s="53"/>
      <c r="HBN46" s="54"/>
      <c r="HBO46" s="54"/>
      <c r="HBP46" s="54"/>
      <c r="HBQ46" s="54"/>
      <c r="HBR46" s="54"/>
      <c r="HBS46" s="54"/>
      <c r="HBY46" s="53"/>
      <c r="HBZ46" s="54"/>
      <c r="HCA46" s="54"/>
      <c r="HCB46" s="54"/>
      <c r="HCC46" s="54"/>
      <c r="HCD46" s="54"/>
      <c r="HCE46" s="54"/>
      <c r="HCK46" s="53"/>
      <c r="HCL46" s="54"/>
      <c r="HCM46" s="54"/>
      <c r="HCN46" s="54"/>
      <c r="HCO46" s="54"/>
      <c r="HCP46" s="54"/>
      <c r="HCQ46" s="54"/>
      <c r="HCW46" s="53"/>
      <c r="HCX46" s="54"/>
      <c r="HCY46" s="54"/>
      <c r="HCZ46" s="54"/>
      <c r="HDA46" s="54"/>
      <c r="HDB46" s="54"/>
      <c r="HDC46" s="54"/>
      <c r="HDI46" s="53"/>
      <c r="HDJ46" s="54"/>
      <c r="HDK46" s="54"/>
      <c r="HDL46" s="54"/>
      <c r="HDM46" s="54"/>
      <c r="HDN46" s="54"/>
      <c r="HDO46" s="54"/>
      <c r="HDU46" s="53"/>
      <c r="HDV46" s="54"/>
      <c r="HDW46" s="54"/>
      <c r="HDX46" s="54"/>
      <c r="HDY46" s="54"/>
      <c r="HDZ46" s="54"/>
      <c r="HEA46" s="54"/>
      <c r="HEG46" s="53"/>
      <c r="HEH46" s="54"/>
      <c r="HEI46" s="54"/>
      <c r="HEJ46" s="54"/>
      <c r="HEK46" s="54"/>
      <c r="HEL46" s="54"/>
      <c r="HEM46" s="54"/>
      <c r="HES46" s="53"/>
      <c r="HET46" s="54"/>
      <c r="HEU46" s="54"/>
      <c r="HEV46" s="54"/>
      <c r="HEW46" s="54"/>
      <c r="HEX46" s="54"/>
      <c r="HEY46" s="54"/>
      <c r="HFE46" s="53"/>
      <c r="HFF46" s="54"/>
      <c r="HFG46" s="54"/>
      <c r="HFH46" s="54"/>
      <c r="HFI46" s="54"/>
      <c r="HFJ46" s="54"/>
      <c r="HFK46" s="54"/>
      <c r="HFQ46" s="53"/>
      <c r="HFR46" s="54"/>
      <c r="HFS46" s="54"/>
      <c r="HFT46" s="54"/>
      <c r="HFU46" s="54"/>
      <c r="HFV46" s="54"/>
      <c r="HFW46" s="54"/>
      <c r="HGC46" s="53"/>
      <c r="HGD46" s="54"/>
      <c r="HGE46" s="54"/>
      <c r="HGF46" s="54"/>
      <c r="HGG46" s="54"/>
      <c r="HGH46" s="54"/>
      <c r="HGI46" s="54"/>
      <c r="HGO46" s="53"/>
      <c r="HGP46" s="54"/>
      <c r="HGQ46" s="54"/>
      <c r="HGR46" s="54"/>
      <c r="HGS46" s="54"/>
      <c r="HGT46" s="54"/>
      <c r="HGU46" s="54"/>
      <c r="HHA46" s="53"/>
      <c r="HHB46" s="54"/>
      <c r="HHC46" s="54"/>
      <c r="HHD46" s="54"/>
      <c r="HHE46" s="54"/>
      <c r="HHF46" s="54"/>
      <c r="HHG46" s="54"/>
      <c r="HHM46" s="53"/>
      <c r="HHN46" s="54"/>
      <c r="HHO46" s="54"/>
      <c r="HHP46" s="54"/>
      <c r="HHQ46" s="54"/>
      <c r="HHR46" s="54"/>
      <c r="HHS46" s="54"/>
      <c r="HHY46" s="53"/>
      <c r="HHZ46" s="54"/>
      <c r="HIA46" s="54"/>
      <c r="HIB46" s="54"/>
      <c r="HIC46" s="54"/>
      <c r="HID46" s="54"/>
      <c r="HIE46" s="54"/>
      <c r="HIK46" s="53"/>
      <c r="HIL46" s="54"/>
      <c r="HIM46" s="54"/>
      <c r="HIN46" s="54"/>
      <c r="HIO46" s="54"/>
      <c r="HIP46" s="54"/>
      <c r="HIQ46" s="54"/>
      <c r="HIW46" s="53"/>
      <c r="HIX46" s="54"/>
      <c r="HIY46" s="54"/>
      <c r="HIZ46" s="54"/>
      <c r="HJA46" s="54"/>
      <c r="HJB46" s="54"/>
      <c r="HJC46" s="54"/>
      <c r="HJI46" s="53"/>
      <c r="HJJ46" s="54"/>
      <c r="HJK46" s="54"/>
      <c r="HJL46" s="54"/>
      <c r="HJM46" s="54"/>
      <c r="HJN46" s="54"/>
      <c r="HJO46" s="54"/>
      <c r="HJU46" s="53"/>
      <c r="HJV46" s="54"/>
      <c r="HJW46" s="54"/>
      <c r="HJX46" s="54"/>
      <c r="HJY46" s="54"/>
      <c r="HJZ46" s="54"/>
      <c r="HKA46" s="54"/>
      <c r="HKG46" s="53"/>
      <c r="HKH46" s="54"/>
      <c r="HKI46" s="54"/>
      <c r="HKJ46" s="54"/>
      <c r="HKK46" s="54"/>
      <c r="HKL46" s="54"/>
      <c r="HKM46" s="54"/>
      <c r="HKS46" s="53"/>
      <c r="HKT46" s="54"/>
      <c r="HKU46" s="54"/>
      <c r="HKV46" s="54"/>
      <c r="HKW46" s="54"/>
      <c r="HKX46" s="54"/>
      <c r="HKY46" s="54"/>
      <c r="HLE46" s="53"/>
      <c r="HLF46" s="54"/>
      <c r="HLG46" s="54"/>
      <c r="HLH46" s="54"/>
      <c r="HLI46" s="54"/>
      <c r="HLJ46" s="54"/>
      <c r="HLK46" s="54"/>
      <c r="HLQ46" s="53"/>
      <c r="HLR46" s="54"/>
      <c r="HLS46" s="54"/>
      <c r="HLT46" s="54"/>
      <c r="HLU46" s="54"/>
      <c r="HLV46" s="54"/>
      <c r="HLW46" s="54"/>
      <c r="HMC46" s="53"/>
      <c r="HMD46" s="54"/>
      <c r="HME46" s="54"/>
      <c r="HMF46" s="54"/>
      <c r="HMG46" s="54"/>
      <c r="HMH46" s="54"/>
      <c r="HMI46" s="54"/>
      <c r="HMO46" s="53"/>
      <c r="HMP46" s="54"/>
      <c r="HMQ46" s="54"/>
      <c r="HMR46" s="54"/>
      <c r="HMS46" s="54"/>
      <c r="HMT46" s="54"/>
      <c r="HMU46" s="54"/>
      <c r="HNA46" s="53"/>
      <c r="HNB46" s="54"/>
      <c r="HNC46" s="54"/>
      <c r="HND46" s="54"/>
      <c r="HNE46" s="54"/>
      <c r="HNF46" s="54"/>
      <c r="HNG46" s="54"/>
      <c r="HNM46" s="53"/>
      <c r="HNN46" s="54"/>
      <c r="HNO46" s="54"/>
      <c r="HNP46" s="54"/>
      <c r="HNQ46" s="54"/>
      <c r="HNR46" s="54"/>
      <c r="HNS46" s="54"/>
      <c r="HNY46" s="53"/>
      <c r="HNZ46" s="54"/>
      <c r="HOA46" s="54"/>
      <c r="HOB46" s="54"/>
      <c r="HOC46" s="54"/>
      <c r="HOD46" s="54"/>
      <c r="HOE46" s="54"/>
      <c r="HOK46" s="53"/>
      <c r="HOL46" s="54"/>
      <c r="HOM46" s="54"/>
      <c r="HON46" s="54"/>
      <c r="HOO46" s="54"/>
      <c r="HOP46" s="54"/>
      <c r="HOQ46" s="54"/>
      <c r="HOW46" s="53"/>
      <c r="HOX46" s="54"/>
      <c r="HOY46" s="54"/>
      <c r="HOZ46" s="54"/>
      <c r="HPA46" s="54"/>
      <c r="HPB46" s="54"/>
      <c r="HPC46" s="54"/>
      <c r="HPI46" s="53"/>
      <c r="HPJ46" s="54"/>
      <c r="HPK46" s="54"/>
      <c r="HPL46" s="54"/>
      <c r="HPM46" s="54"/>
      <c r="HPN46" s="54"/>
      <c r="HPO46" s="54"/>
      <c r="HPU46" s="53"/>
      <c r="HPV46" s="54"/>
      <c r="HPW46" s="54"/>
      <c r="HPX46" s="54"/>
      <c r="HPY46" s="54"/>
      <c r="HPZ46" s="54"/>
      <c r="HQA46" s="54"/>
      <c r="HQG46" s="53"/>
      <c r="HQH46" s="54"/>
      <c r="HQI46" s="54"/>
      <c r="HQJ46" s="54"/>
      <c r="HQK46" s="54"/>
      <c r="HQL46" s="54"/>
      <c r="HQM46" s="54"/>
      <c r="HQS46" s="53"/>
      <c r="HQT46" s="54"/>
      <c r="HQU46" s="54"/>
      <c r="HQV46" s="54"/>
      <c r="HQW46" s="54"/>
      <c r="HQX46" s="54"/>
      <c r="HQY46" s="54"/>
      <c r="HRE46" s="53"/>
      <c r="HRF46" s="54"/>
      <c r="HRG46" s="54"/>
      <c r="HRH46" s="54"/>
      <c r="HRI46" s="54"/>
      <c r="HRJ46" s="54"/>
      <c r="HRK46" s="54"/>
      <c r="HRQ46" s="53"/>
      <c r="HRR46" s="54"/>
      <c r="HRS46" s="54"/>
      <c r="HRT46" s="54"/>
      <c r="HRU46" s="54"/>
      <c r="HRV46" s="54"/>
      <c r="HRW46" s="54"/>
      <c r="HSC46" s="53"/>
      <c r="HSD46" s="54"/>
      <c r="HSE46" s="54"/>
      <c r="HSF46" s="54"/>
      <c r="HSG46" s="54"/>
      <c r="HSH46" s="54"/>
      <c r="HSI46" s="54"/>
      <c r="HSO46" s="53"/>
      <c r="HSP46" s="54"/>
      <c r="HSQ46" s="54"/>
      <c r="HSR46" s="54"/>
      <c r="HSS46" s="54"/>
      <c r="HST46" s="54"/>
      <c r="HSU46" s="54"/>
      <c r="HTA46" s="53"/>
      <c r="HTB46" s="54"/>
      <c r="HTC46" s="54"/>
      <c r="HTD46" s="54"/>
      <c r="HTE46" s="54"/>
      <c r="HTF46" s="54"/>
      <c r="HTG46" s="54"/>
      <c r="HTM46" s="53"/>
      <c r="HTN46" s="54"/>
      <c r="HTO46" s="54"/>
      <c r="HTP46" s="54"/>
      <c r="HTQ46" s="54"/>
      <c r="HTR46" s="54"/>
      <c r="HTS46" s="54"/>
      <c r="HTY46" s="53"/>
      <c r="HTZ46" s="54"/>
      <c r="HUA46" s="54"/>
      <c r="HUB46" s="54"/>
      <c r="HUC46" s="54"/>
      <c r="HUD46" s="54"/>
      <c r="HUE46" s="54"/>
      <c r="HUK46" s="53"/>
      <c r="HUL46" s="54"/>
      <c r="HUM46" s="54"/>
      <c r="HUN46" s="54"/>
      <c r="HUO46" s="54"/>
      <c r="HUP46" s="54"/>
      <c r="HUQ46" s="54"/>
      <c r="HUW46" s="53"/>
      <c r="HUX46" s="54"/>
      <c r="HUY46" s="54"/>
      <c r="HUZ46" s="54"/>
      <c r="HVA46" s="54"/>
      <c r="HVB46" s="54"/>
      <c r="HVC46" s="54"/>
      <c r="HVI46" s="53"/>
      <c r="HVJ46" s="54"/>
      <c r="HVK46" s="54"/>
      <c r="HVL46" s="54"/>
      <c r="HVM46" s="54"/>
      <c r="HVN46" s="54"/>
      <c r="HVO46" s="54"/>
      <c r="HVU46" s="53"/>
      <c r="HVV46" s="54"/>
      <c r="HVW46" s="54"/>
      <c r="HVX46" s="54"/>
      <c r="HVY46" s="54"/>
      <c r="HVZ46" s="54"/>
      <c r="HWA46" s="54"/>
      <c r="HWG46" s="53"/>
      <c r="HWH46" s="54"/>
      <c r="HWI46" s="54"/>
      <c r="HWJ46" s="54"/>
      <c r="HWK46" s="54"/>
      <c r="HWL46" s="54"/>
      <c r="HWM46" s="54"/>
      <c r="HWS46" s="53"/>
      <c r="HWT46" s="54"/>
      <c r="HWU46" s="54"/>
      <c r="HWV46" s="54"/>
      <c r="HWW46" s="54"/>
      <c r="HWX46" s="54"/>
      <c r="HWY46" s="54"/>
      <c r="HXE46" s="53"/>
      <c r="HXF46" s="54"/>
      <c r="HXG46" s="54"/>
      <c r="HXH46" s="54"/>
      <c r="HXI46" s="54"/>
      <c r="HXJ46" s="54"/>
      <c r="HXK46" s="54"/>
      <c r="HXQ46" s="53"/>
      <c r="HXR46" s="54"/>
      <c r="HXS46" s="54"/>
      <c r="HXT46" s="54"/>
      <c r="HXU46" s="54"/>
      <c r="HXV46" s="54"/>
      <c r="HXW46" s="54"/>
      <c r="HYC46" s="53"/>
      <c r="HYD46" s="54"/>
      <c r="HYE46" s="54"/>
      <c r="HYF46" s="54"/>
      <c r="HYG46" s="54"/>
      <c r="HYH46" s="54"/>
      <c r="HYI46" s="54"/>
      <c r="HYO46" s="53"/>
      <c r="HYP46" s="54"/>
      <c r="HYQ46" s="54"/>
      <c r="HYR46" s="54"/>
      <c r="HYS46" s="54"/>
      <c r="HYT46" s="54"/>
      <c r="HYU46" s="54"/>
      <c r="HZA46" s="53"/>
      <c r="HZB46" s="54"/>
      <c r="HZC46" s="54"/>
      <c r="HZD46" s="54"/>
      <c r="HZE46" s="54"/>
      <c r="HZF46" s="54"/>
      <c r="HZG46" s="54"/>
      <c r="HZM46" s="53"/>
      <c r="HZN46" s="54"/>
      <c r="HZO46" s="54"/>
      <c r="HZP46" s="54"/>
      <c r="HZQ46" s="54"/>
      <c r="HZR46" s="54"/>
      <c r="HZS46" s="54"/>
      <c r="HZY46" s="53"/>
      <c r="HZZ46" s="54"/>
      <c r="IAA46" s="54"/>
      <c r="IAB46" s="54"/>
      <c r="IAC46" s="54"/>
      <c r="IAD46" s="54"/>
      <c r="IAE46" s="54"/>
      <c r="IAK46" s="53"/>
      <c r="IAL46" s="54"/>
      <c r="IAM46" s="54"/>
      <c r="IAN46" s="54"/>
      <c r="IAO46" s="54"/>
      <c r="IAP46" s="54"/>
      <c r="IAQ46" s="54"/>
      <c r="IAW46" s="53"/>
      <c r="IAX46" s="54"/>
      <c r="IAY46" s="54"/>
      <c r="IAZ46" s="54"/>
      <c r="IBA46" s="54"/>
      <c r="IBB46" s="54"/>
      <c r="IBC46" s="54"/>
      <c r="IBI46" s="53"/>
      <c r="IBJ46" s="54"/>
      <c r="IBK46" s="54"/>
      <c r="IBL46" s="54"/>
      <c r="IBM46" s="54"/>
      <c r="IBN46" s="54"/>
      <c r="IBO46" s="54"/>
      <c r="IBU46" s="53"/>
      <c r="IBV46" s="54"/>
      <c r="IBW46" s="54"/>
      <c r="IBX46" s="54"/>
      <c r="IBY46" s="54"/>
      <c r="IBZ46" s="54"/>
      <c r="ICA46" s="54"/>
      <c r="ICG46" s="53"/>
      <c r="ICH46" s="54"/>
      <c r="ICI46" s="54"/>
      <c r="ICJ46" s="54"/>
      <c r="ICK46" s="54"/>
      <c r="ICL46" s="54"/>
      <c r="ICM46" s="54"/>
      <c r="ICS46" s="53"/>
      <c r="ICT46" s="54"/>
      <c r="ICU46" s="54"/>
      <c r="ICV46" s="54"/>
      <c r="ICW46" s="54"/>
      <c r="ICX46" s="54"/>
      <c r="ICY46" s="54"/>
      <c r="IDE46" s="53"/>
      <c r="IDF46" s="54"/>
      <c r="IDG46" s="54"/>
      <c r="IDH46" s="54"/>
      <c r="IDI46" s="54"/>
      <c r="IDJ46" s="54"/>
      <c r="IDK46" s="54"/>
      <c r="IDQ46" s="53"/>
      <c r="IDR46" s="54"/>
      <c r="IDS46" s="54"/>
      <c r="IDT46" s="54"/>
      <c r="IDU46" s="54"/>
      <c r="IDV46" s="54"/>
      <c r="IDW46" s="54"/>
      <c r="IEC46" s="53"/>
      <c r="IED46" s="54"/>
      <c r="IEE46" s="54"/>
      <c r="IEF46" s="54"/>
      <c r="IEG46" s="54"/>
      <c r="IEH46" s="54"/>
      <c r="IEI46" s="54"/>
      <c r="IEO46" s="53"/>
      <c r="IEP46" s="54"/>
      <c r="IEQ46" s="54"/>
      <c r="IER46" s="54"/>
      <c r="IES46" s="54"/>
      <c r="IET46" s="54"/>
      <c r="IEU46" s="54"/>
      <c r="IFA46" s="53"/>
      <c r="IFB46" s="54"/>
      <c r="IFC46" s="54"/>
      <c r="IFD46" s="54"/>
      <c r="IFE46" s="54"/>
      <c r="IFF46" s="54"/>
      <c r="IFG46" s="54"/>
      <c r="IFM46" s="53"/>
      <c r="IFN46" s="54"/>
      <c r="IFO46" s="54"/>
      <c r="IFP46" s="54"/>
      <c r="IFQ46" s="54"/>
      <c r="IFR46" s="54"/>
      <c r="IFS46" s="54"/>
      <c r="IFY46" s="53"/>
      <c r="IFZ46" s="54"/>
      <c r="IGA46" s="54"/>
      <c r="IGB46" s="54"/>
      <c r="IGC46" s="54"/>
      <c r="IGD46" s="54"/>
      <c r="IGE46" s="54"/>
      <c r="IGK46" s="53"/>
      <c r="IGL46" s="54"/>
      <c r="IGM46" s="54"/>
      <c r="IGN46" s="54"/>
      <c r="IGO46" s="54"/>
      <c r="IGP46" s="54"/>
      <c r="IGQ46" s="54"/>
      <c r="IGW46" s="53"/>
      <c r="IGX46" s="54"/>
      <c r="IGY46" s="54"/>
      <c r="IGZ46" s="54"/>
      <c r="IHA46" s="54"/>
      <c r="IHB46" s="54"/>
      <c r="IHC46" s="54"/>
      <c r="IHI46" s="53"/>
      <c r="IHJ46" s="54"/>
      <c r="IHK46" s="54"/>
      <c r="IHL46" s="54"/>
      <c r="IHM46" s="54"/>
      <c r="IHN46" s="54"/>
      <c r="IHO46" s="54"/>
      <c r="IHU46" s="53"/>
      <c r="IHV46" s="54"/>
      <c r="IHW46" s="54"/>
      <c r="IHX46" s="54"/>
      <c r="IHY46" s="54"/>
      <c r="IHZ46" s="54"/>
      <c r="IIA46" s="54"/>
      <c r="IIG46" s="53"/>
      <c r="IIH46" s="54"/>
      <c r="III46" s="54"/>
      <c r="IIJ46" s="54"/>
      <c r="IIK46" s="54"/>
      <c r="IIL46" s="54"/>
      <c r="IIM46" s="54"/>
      <c r="IIS46" s="53"/>
      <c r="IIT46" s="54"/>
      <c r="IIU46" s="54"/>
      <c r="IIV46" s="54"/>
      <c r="IIW46" s="54"/>
      <c r="IIX46" s="54"/>
      <c r="IIY46" s="54"/>
      <c r="IJE46" s="53"/>
      <c r="IJF46" s="54"/>
      <c r="IJG46" s="54"/>
      <c r="IJH46" s="54"/>
      <c r="IJI46" s="54"/>
      <c r="IJJ46" s="54"/>
      <c r="IJK46" s="54"/>
      <c r="IJQ46" s="53"/>
      <c r="IJR46" s="54"/>
      <c r="IJS46" s="54"/>
      <c r="IJT46" s="54"/>
      <c r="IJU46" s="54"/>
      <c r="IJV46" s="54"/>
      <c r="IJW46" s="54"/>
      <c r="IKC46" s="53"/>
      <c r="IKD46" s="54"/>
      <c r="IKE46" s="54"/>
      <c r="IKF46" s="54"/>
      <c r="IKG46" s="54"/>
      <c r="IKH46" s="54"/>
      <c r="IKI46" s="54"/>
      <c r="IKO46" s="53"/>
      <c r="IKP46" s="54"/>
      <c r="IKQ46" s="54"/>
      <c r="IKR46" s="54"/>
      <c r="IKS46" s="54"/>
      <c r="IKT46" s="54"/>
      <c r="IKU46" s="54"/>
      <c r="ILA46" s="53"/>
      <c r="ILB46" s="54"/>
      <c r="ILC46" s="54"/>
      <c r="ILD46" s="54"/>
      <c r="ILE46" s="54"/>
      <c r="ILF46" s="54"/>
      <c r="ILG46" s="54"/>
      <c r="ILM46" s="53"/>
      <c r="ILN46" s="54"/>
      <c r="ILO46" s="54"/>
      <c r="ILP46" s="54"/>
      <c r="ILQ46" s="54"/>
      <c r="ILR46" s="54"/>
      <c r="ILS46" s="54"/>
      <c r="ILY46" s="53"/>
      <c r="ILZ46" s="54"/>
      <c r="IMA46" s="54"/>
      <c r="IMB46" s="54"/>
      <c r="IMC46" s="54"/>
      <c r="IMD46" s="54"/>
      <c r="IME46" s="54"/>
      <c r="IMK46" s="53"/>
      <c r="IML46" s="54"/>
      <c r="IMM46" s="54"/>
      <c r="IMN46" s="54"/>
      <c r="IMO46" s="54"/>
      <c r="IMP46" s="54"/>
      <c r="IMQ46" s="54"/>
      <c r="IMW46" s="53"/>
      <c r="IMX46" s="54"/>
      <c r="IMY46" s="54"/>
      <c r="IMZ46" s="54"/>
      <c r="INA46" s="54"/>
      <c r="INB46" s="54"/>
      <c r="INC46" s="54"/>
      <c r="INI46" s="53"/>
      <c r="INJ46" s="54"/>
      <c r="INK46" s="54"/>
      <c r="INL46" s="54"/>
      <c r="INM46" s="54"/>
      <c r="INN46" s="54"/>
      <c r="INO46" s="54"/>
      <c r="INU46" s="53"/>
      <c r="INV46" s="54"/>
      <c r="INW46" s="54"/>
      <c r="INX46" s="54"/>
      <c r="INY46" s="54"/>
      <c r="INZ46" s="54"/>
      <c r="IOA46" s="54"/>
      <c r="IOG46" s="53"/>
      <c r="IOH46" s="54"/>
      <c r="IOI46" s="54"/>
      <c r="IOJ46" s="54"/>
      <c r="IOK46" s="54"/>
      <c r="IOL46" s="54"/>
      <c r="IOM46" s="54"/>
      <c r="IOS46" s="53"/>
      <c r="IOT46" s="54"/>
      <c r="IOU46" s="54"/>
      <c r="IOV46" s="54"/>
      <c r="IOW46" s="54"/>
      <c r="IOX46" s="54"/>
      <c r="IOY46" s="54"/>
      <c r="IPE46" s="53"/>
      <c r="IPF46" s="54"/>
      <c r="IPG46" s="54"/>
      <c r="IPH46" s="54"/>
      <c r="IPI46" s="54"/>
      <c r="IPJ46" s="54"/>
      <c r="IPK46" s="54"/>
      <c r="IPQ46" s="53"/>
      <c r="IPR46" s="54"/>
      <c r="IPS46" s="54"/>
      <c r="IPT46" s="54"/>
      <c r="IPU46" s="54"/>
      <c r="IPV46" s="54"/>
      <c r="IPW46" s="54"/>
      <c r="IQC46" s="53"/>
      <c r="IQD46" s="54"/>
      <c r="IQE46" s="54"/>
      <c r="IQF46" s="54"/>
      <c r="IQG46" s="54"/>
      <c r="IQH46" s="54"/>
      <c r="IQI46" s="54"/>
      <c r="IQO46" s="53"/>
      <c r="IQP46" s="54"/>
      <c r="IQQ46" s="54"/>
      <c r="IQR46" s="54"/>
      <c r="IQS46" s="54"/>
      <c r="IQT46" s="54"/>
      <c r="IQU46" s="54"/>
      <c r="IRA46" s="53"/>
      <c r="IRB46" s="54"/>
      <c r="IRC46" s="54"/>
      <c r="IRD46" s="54"/>
      <c r="IRE46" s="54"/>
      <c r="IRF46" s="54"/>
      <c r="IRG46" s="54"/>
      <c r="IRM46" s="53"/>
      <c r="IRN46" s="54"/>
      <c r="IRO46" s="54"/>
      <c r="IRP46" s="54"/>
      <c r="IRQ46" s="54"/>
      <c r="IRR46" s="54"/>
      <c r="IRS46" s="54"/>
      <c r="IRY46" s="53"/>
      <c r="IRZ46" s="54"/>
      <c r="ISA46" s="54"/>
      <c r="ISB46" s="54"/>
      <c r="ISC46" s="54"/>
      <c r="ISD46" s="54"/>
      <c r="ISE46" s="54"/>
      <c r="ISK46" s="53"/>
      <c r="ISL46" s="54"/>
      <c r="ISM46" s="54"/>
      <c r="ISN46" s="54"/>
      <c r="ISO46" s="54"/>
      <c r="ISP46" s="54"/>
      <c r="ISQ46" s="54"/>
      <c r="ISW46" s="53"/>
      <c r="ISX46" s="54"/>
      <c r="ISY46" s="54"/>
      <c r="ISZ46" s="54"/>
      <c r="ITA46" s="54"/>
      <c r="ITB46" s="54"/>
      <c r="ITC46" s="54"/>
      <c r="ITI46" s="53"/>
      <c r="ITJ46" s="54"/>
      <c r="ITK46" s="54"/>
      <c r="ITL46" s="54"/>
      <c r="ITM46" s="54"/>
      <c r="ITN46" s="54"/>
      <c r="ITO46" s="54"/>
      <c r="ITU46" s="53"/>
      <c r="ITV46" s="54"/>
      <c r="ITW46" s="54"/>
      <c r="ITX46" s="54"/>
      <c r="ITY46" s="54"/>
      <c r="ITZ46" s="54"/>
      <c r="IUA46" s="54"/>
      <c r="IUG46" s="53"/>
      <c r="IUH46" s="54"/>
      <c r="IUI46" s="54"/>
      <c r="IUJ46" s="54"/>
      <c r="IUK46" s="54"/>
      <c r="IUL46" s="54"/>
      <c r="IUM46" s="54"/>
      <c r="IUS46" s="53"/>
      <c r="IUT46" s="54"/>
      <c r="IUU46" s="54"/>
      <c r="IUV46" s="54"/>
      <c r="IUW46" s="54"/>
      <c r="IUX46" s="54"/>
      <c r="IUY46" s="54"/>
      <c r="IVE46" s="53"/>
      <c r="IVF46" s="54"/>
      <c r="IVG46" s="54"/>
      <c r="IVH46" s="54"/>
      <c r="IVI46" s="54"/>
      <c r="IVJ46" s="54"/>
      <c r="IVK46" s="54"/>
      <c r="IVQ46" s="53"/>
      <c r="IVR46" s="54"/>
      <c r="IVS46" s="54"/>
      <c r="IVT46" s="54"/>
      <c r="IVU46" s="54"/>
      <c r="IVV46" s="54"/>
      <c r="IVW46" s="54"/>
      <c r="IWC46" s="53"/>
      <c r="IWD46" s="54"/>
      <c r="IWE46" s="54"/>
      <c r="IWF46" s="54"/>
      <c r="IWG46" s="54"/>
      <c r="IWH46" s="54"/>
      <c r="IWI46" s="54"/>
      <c r="IWO46" s="53"/>
      <c r="IWP46" s="54"/>
      <c r="IWQ46" s="54"/>
      <c r="IWR46" s="54"/>
      <c r="IWS46" s="54"/>
      <c r="IWT46" s="54"/>
      <c r="IWU46" s="54"/>
      <c r="IXA46" s="53"/>
      <c r="IXB46" s="54"/>
      <c r="IXC46" s="54"/>
      <c r="IXD46" s="54"/>
      <c r="IXE46" s="54"/>
      <c r="IXF46" s="54"/>
      <c r="IXG46" s="54"/>
      <c r="IXM46" s="53"/>
      <c r="IXN46" s="54"/>
      <c r="IXO46" s="54"/>
      <c r="IXP46" s="54"/>
      <c r="IXQ46" s="54"/>
      <c r="IXR46" s="54"/>
      <c r="IXS46" s="54"/>
      <c r="IXY46" s="53"/>
      <c r="IXZ46" s="54"/>
      <c r="IYA46" s="54"/>
      <c r="IYB46" s="54"/>
      <c r="IYC46" s="54"/>
      <c r="IYD46" s="54"/>
      <c r="IYE46" s="54"/>
      <c r="IYK46" s="53"/>
      <c r="IYL46" s="54"/>
      <c r="IYM46" s="54"/>
      <c r="IYN46" s="54"/>
      <c r="IYO46" s="54"/>
      <c r="IYP46" s="54"/>
      <c r="IYQ46" s="54"/>
      <c r="IYW46" s="53"/>
      <c r="IYX46" s="54"/>
      <c r="IYY46" s="54"/>
      <c r="IYZ46" s="54"/>
      <c r="IZA46" s="54"/>
      <c r="IZB46" s="54"/>
      <c r="IZC46" s="54"/>
      <c r="IZI46" s="53"/>
      <c r="IZJ46" s="54"/>
      <c r="IZK46" s="54"/>
      <c r="IZL46" s="54"/>
      <c r="IZM46" s="54"/>
      <c r="IZN46" s="54"/>
      <c r="IZO46" s="54"/>
      <c r="IZU46" s="53"/>
      <c r="IZV46" s="54"/>
      <c r="IZW46" s="54"/>
      <c r="IZX46" s="54"/>
      <c r="IZY46" s="54"/>
      <c r="IZZ46" s="54"/>
      <c r="JAA46" s="54"/>
      <c r="JAG46" s="53"/>
      <c r="JAH46" s="54"/>
      <c r="JAI46" s="54"/>
      <c r="JAJ46" s="54"/>
      <c r="JAK46" s="54"/>
      <c r="JAL46" s="54"/>
      <c r="JAM46" s="54"/>
      <c r="JAS46" s="53"/>
      <c r="JAT46" s="54"/>
      <c r="JAU46" s="54"/>
      <c r="JAV46" s="54"/>
      <c r="JAW46" s="54"/>
      <c r="JAX46" s="54"/>
      <c r="JAY46" s="54"/>
      <c r="JBE46" s="53"/>
      <c r="JBF46" s="54"/>
      <c r="JBG46" s="54"/>
      <c r="JBH46" s="54"/>
      <c r="JBI46" s="54"/>
      <c r="JBJ46" s="54"/>
      <c r="JBK46" s="54"/>
      <c r="JBQ46" s="53"/>
      <c r="JBR46" s="54"/>
      <c r="JBS46" s="54"/>
      <c r="JBT46" s="54"/>
      <c r="JBU46" s="54"/>
      <c r="JBV46" s="54"/>
      <c r="JBW46" s="54"/>
      <c r="JCC46" s="53"/>
      <c r="JCD46" s="54"/>
      <c r="JCE46" s="54"/>
      <c r="JCF46" s="54"/>
      <c r="JCG46" s="54"/>
      <c r="JCH46" s="54"/>
      <c r="JCI46" s="54"/>
      <c r="JCO46" s="53"/>
      <c r="JCP46" s="54"/>
      <c r="JCQ46" s="54"/>
      <c r="JCR46" s="54"/>
      <c r="JCS46" s="54"/>
      <c r="JCT46" s="54"/>
      <c r="JCU46" s="54"/>
      <c r="JDA46" s="53"/>
      <c r="JDB46" s="54"/>
      <c r="JDC46" s="54"/>
      <c r="JDD46" s="54"/>
      <c r="JDE46" s="54"/>
      <c r="JDF46" s="54"/>
      <c r="JDG46" s="54"/>
      <c r="JDM46" s="53"/>
      <c r="JDN46" s="54"/>
      <c r="JDO46" s="54"/>
      <c r="JDP46" s="54"/>
      <c r="JDQ46" s="54"/>
      <c r="JDR46" s="54"/>
      <c r="JDS46" s="54"/>
      <c r="JDY46" s="53"/>
      <c r="JDZ46" s="54"/>
      <c r="JEA46" s="54"/>
      <c r="JEB46" s="54"/>
      <c r="JEC46" s="54"/>
      <c r="JED46" s="54"/>
      <c r="JEE46" s="54"/>
      <c r="JEK46" s="53"/>
      <c r="JEL46" s="54"/>
      <c r="JEM46" s="54"/>
      <c r="JEN46" s="54"/>
      <c r="JEO46" s="54"/>
      <c r="JEP46" s="54"/>
      <c r="JEQ46" s="54"/>
      <c r="JEW46" s="53"/>
      <c r="JEX46" s="54"/>
      <c r="JEY46" s="54"/>
      <c r="JEZ46" s="54"/>
      <c r="JFA46" s="54"/>
      <c r="JFB46" s="54"/>
      <c r="JFC46" s="54"/>
      <c r="JFI46" s="53"/>
      <c r="JFJ46" s="54"/>
      <c r="JFK46" s="54"/>
      <c r="JFL46" s="54"/>
      <c r="JFM46" s="54"/>
      <c r="JFN46" s="54"/>
      <c r="JFO46" s="54"/>
      <c r="JFU46" s="53"/>
      <c r="JFV46" s="54"/>
      <c r="JFW46" s="54"/>
      <c r="JFX46" s="54"/>
      <c r="JFY46" s="54"/>
      <c r="JFZ46" s="54"/>
      <c r="JGA46" s="54"/>
      <c r="JGG46" s="53"/>
      <c r="JGH46" s="54"/>
      <c r="JGI46" s="54"/>
      <c r="JGJ46" s="54"/>
      <c r="JGK46" s="54"/>
      <c r="JGL46" s="54"/>
      <c r="JGM46" s="54"/>
      <c r="JGS46" s="53"/>
      <c r="JGT46" s="54"/>
      <c r="JGU46" s="54"/>
      <c r="JGV46" s="54"/>
      <c r="JGW46" s="54"/>
      <c r="JGX46" s="54"/>
      <c r="JGY46" s="54"/>
      <c r="JHE46" s="53"/>
      <c r="JHF46" s="54"/>
      <c r="JHG46" s="54"/>
      <c r="JHH46" s="54"/>
      <c r="JHI46" s="54"/>
      <c r="JHJ46" s="54"/>
      <c r="JHK46" s="54"/>
      <c r="JHQ46" s="53"/>
      <c r="JHR46" s="54"/>
      <c r="JHS46" s="54"/>
      <c r="JHT46" s="54"/>
      <c r="JHU46" s="54"/>
      <c r="JHV46" s="54"/>
      <c r="JHW46" s="54"/>
      <c r="JIC46" s="53"/>
      <c r="JID46" s="54"/>
      <c r="JIE46" s="54"/>
      <c r="JIF46" s="54"/>
      <c r="JIG46" s="54"/>
      <c r="JIH46" s="54"/>
      <c r="JII46" s="54"/>
      <c r="JIO46" s="53"/>
      <c r="JIP46" s="54"/>
      <c r="JIQ46" s="54"/>
      <c r="JIR46" s="54"/>
      <c r="JIS46" s="54"/>
      <c r="JIT46" s="54"/>
      <c r="JIU46" s="54"/>
      <c r="JJA46" s="53"/>
      <c r="JJB46" s="54"/>
      <c r="JJC46" s="54"/>
      <c r="JJD46" s="54"/>
      <c r="JJE46" s="54"/>
      <c r="JJF46" s="54"/>
      <c r="JJG46" s="54"/>
      <c r="JJM46" s="53"/>
      <c r="JJN46" s="54"/>
      <c r="JJO46" s="54"/>
      <c r="JJP46" s="54"/>
      <c r="JJQ46" s="54"/>
      <c r="JJR46" s="54"/>
      <c r="JJS46" s="54"/>
      <c r="JJY46" s="53"/>
      <c r="JJZ46" s="54"/>
      <c r="JKA46" s="54"/>
      <c r="JKB46" s="54"/>
      <c r="JKC46" s="54"/>
      <c r="JKD46" s="54"/>
      <c r="JKE46" s="54"/>
      <c r="JKK46" s="53"/>
      <c r="JKL46" s="54"/>
      <c r="JKM46" s="54"/>
      <c r="JKN46" s="54"/>
      <c r="JKO46" s="54"/>
      <c r="JKP46" s="54"/>
      <c r="JKQ46" s="54"/>
      <c r="JKW46" s="53"/>
      <c r="JKX46" s="54"/>
      <c r="JKY46" s="54"/>
      <c r="JKZ46" s="54"/>
      <c r="JLA46" s="54"/>
      <c r="JLB46" s="54"/>
      <c r="JLC46" s="54"/>
      <c r="JLI46" s="53"/>
      <c r="JLJ46" s="54"/>
      <c r="JLK46" s="54"/>
      <c r="JLL46" s="54"/>
      <c r="JLM46" s="54"/>
      <c r="JLN46" s="54"/>
      <c r="JLO46" s="54"/>
      <c r="JLU46" s="53"/>
      <c r="JLV46" s="54"/>
      <c r="JLW46" s="54"/>
      <c r="JLX46" s="54"/>
      <c r="JLY46" s="54"/>
      <c r="JLZ46" s="54"/>
      <c r="JMA46" s="54"/>
      <c r="JMG46" s="53"/>
      <c r="JMH46" s="54"/>
      <c r="JMI46" s="54"/>
      <c r="JMJ46" s="54"/>
      <c r="JMK46" s="54"/>
      <c r="JML46" s="54"/>
      <c r="JMM46" s="54"/>
      <c r="JMS46" s="53"/>
      <c r="JMT46" s="54"/>
      <c r="JMU46" s="54"/>
      <c r="JMV46" s="54"/>
      <c r="JMW46" s="54"/>
      <c r="JMX46" s="54"/>
      <c r="JMY46" s="54"/>
      <c r="JNE46" s="53"/>
      <c r="JNF46" s="54"/>
      <c r="JNG46" s="54"/>
      <c r="JNH46" s="54"/>
      <c r="JNI46" s="54"/>
      <c r="JNJ46" s="54"/>
      <c r="JNK46" s="54"/>
      <c r="JNQ46" s="53"/>
      <c r="JNR46" s="54"/>
      <c r="JNS46" s="54"/>
      <c r="JNT46" s="54"/>
      <c r="JNU46" s="54"/>
      <c r="JNV46" s="54"/>
      <c r="JNW46" s="54"/>
      <c r="JOC46" s="53"/>
      <c r="JOD46" s="54"/>
      <c r="JOE46" s="54"/>
      <c r="JOF46" s="54"/>
      <c r="JOG46" s="54"/>
      <c r="JOH46" s="54"/>
      <c r="JOI46" s="54"/>
      <c r="JOO46" s="53"/>
      <c r="JOP46" s="54"/>
      <c r="JOQ46" s="54"/>
      <c r="JOR46" s="54"/>
      <c r="JOS46" s="54"/>
      <c r="JOT46" s="54"/>
      <c r="JOU46" s="54"/>
      <c r="JPA46" s="53"/>
      <c r="JPB46" s="54"/>
      <c r="JPC46" s="54"/>
      <c r="JPD46" s="54"/>
      <c r="JPE46" s="54"/>
      <c r="JPF46" s="54"/>
      <c r="JPG46" s="54"/>
      <c r="JPM46" s="53"/>
      <c r="JPN46" s="54"/>
      <c r="JPO46" s="54"/>
      <c r="JPP46" s="54"/>
      <c r="JPQ46" s="54"/>
      <c r="JPR46" s="54"/>
      <c r="JPS46" s="54"/>
      <c r="JPY46" s="53"/>
      <c r="JPZ46" s="54"/>
      <c r="JQA46" s="54"/>
      <c r="JQB46" s="54"/>
      <c r="JQC46" s="54"/>
      <c r="JQD46" s="54"/>
      <c r="JQE46" s="54"/>
      <c r="JQK46" s="53"/>
      <c r="JQL46" s="54"/>
      <c r="JQM46" s="54"/>
      <c r="JQN46" s="54"/>
      <c r="JQO46" s="54"/>
      <c r="JQP46" s="54"/>
      <c r="JQQ46" s="54"/>
      <c r="JQW46" s="53"/>
      <c r="JQX46" s="54"/>
      <c r="JQY46" s="54"/>
      <c r="JQZ46" s="54"/>
      <c r="JRA46" s="54"/>
      <c r="JRB46" s="54"/>
      <c r="JRC46" s="54"/>
      <c r="JRI46" s="53"/>
      <c r="JRJ46" s="54"/>
      <c r="JRK46" s="54"/>
      <c r="JRL46" s="54"/>
      <c r="JRM46" s="54"/>
      <c r="JRN46" s="54"/>
      <c r="JRO46" s="54"/>
      <c r="JRU46" s="53"/>
      <c r="JRV46" s="54"/>
      <c r="JRW46" s="54"/>
      <c r="JRX46" s="54"/>
      <c r="JRY46" s="54"/>
      <c r="JRZ46" s="54"/>
      <c r="JSA46" s="54"/>
      <c r="JSG46" s="53"/>
      <c r="JSH46" s="54"/>
      <c r="JSI46" s="54"/>
      <c r="JSJ46" s="54"/>
      <c r="JSK46" s="54"/>
      <c r="JSL46" s="54"/>
      <c r="JSM46" s="54"/>
      <c r="JSS46" s="53"/>
      <c r="JST46" s="54"/>
      <c r="JSU46" s="54"/>
      <c r="JSV46" s="54"/>
      <c r="JSW46" s="54"/>
      <c r="JSX46" s="54"/>
      <c r="JSY46" s="54"/>
      <c r="JTE46" s="53"/>
      <c r="JTF46" s="54"/>
      <c r="JTG46" s="54"/>
      <c r="JTH46" s="54"/>
      <c r="JTI46" s="54"/>
      <c r="JTJ46" s="54"/>
      <c r="JTK46" s="54"/>
      <c r="JTQ46" s="53"/>
      <c r="JTR46" s="54"/>
      <c r="JTS46" s="54"/>
      <c r="JTT46" s="54"/>
      <c r="JTU46" s="54"/>
      <c r="JTV46" s="54"/>
      <c r="JTW46" s="54"/>
      <c r="JUC46" s="53"/>
      <c r="JUD46" s="54"/>
      <c r="JUE46" s="54"/>
      <c r="JUF46" s="54"/>
      <c r="JUG46" s="54"/>
      <c r="JUH46" s="54"/>
      <c r="JUI46" s="54"/>
      <c r="JUO46" s="53"/>
      <c r="JUP46" s="54"/>
      <c r="JUQ46" s="54"/>
      <c r="JUR46" s="54"/>
      <c r="JUS46" s="54"/>
      <c r="JUT46" s="54"/>
      <c r="JUU46" s="54"/>
      <c r="JVA46" s="53"/>
      <c r="JVB46" s="54"/>
      <c r="JVC46" s="54"/>
      <c r="JVD46" s="54"/>
      <c r="JVE46" s="54"/>
      <c r="JVF46" s="54"/>
      <c r="JVG46" s="54"/>
      <c r="JVM46" s="53"/>
      <c r="JVN46" s="54"/>
      <c r="JVO46" s="54"/>
      <c r="JVP46" s="54"/>
      <c r="JVQ46" s="54"/>
      <c r="JVR46" s="54"/>
      <c r="JVS46" s="54"/>
      <c r="JVY46" s="53"/>
      <c r="JVZ46" s="54"/>
      <c r="JWA46" s="54"/>
      <c r="JWB46" s="54"/>
      <c r="JWC46" s="54"/>
      <c r="JWD46" s="54"/>
      <c r="JWE46" s="54"/>
      <c r="JWK46" s="53"/>
      <c r="JWL46" s="54"/>
      <c r="JWM46" s="54"/>
      <c r="JWN46" s="54"/>
      <c r="JWO46" s="54"/>
      <c r="JWP46" s="54"/>
      <c r="JWQ46" s="54"/>
      <c r="JWW46" s="53"/>
      <c r="JWX46" s="54"/>
      <c r="JWY46" s="54"/>
      <c r="JWZ46" s="54"/>
      <c r="JXA46" s="54"/>
      <c r="JXB46" s="54"/>
      <c r="JXC46" s="54"/>
      <c r="JXI46" s="53"/>
      <c r="JXJ46" s="54"/>
      <c r="JXK46" s="54"/>
      <c r="JXL46" s="54"/>
      <c r="JXM46" s="54"/>
      <c r="JXN46" s="54"/>
      <c r="JXO46" s="54"/>
      <c r="JXU46" s="53"/>
      <c r="JXV46" s="54"/>
      <c r="JXW46" s="54"/>
      <c r="JXX46" s="54"/>
      <c r="JXY46" s="54"/>
      <c r="JXZ46" s="54"/>
      <c r="JYA46" s="54"/>
      <c r="JYG46" s="53"/>
      <c r="JYH46" s="54"/>
      <c r="JYI46" s="54"/>
      <c r="JYJ46" s="54"/>
      <c r="JYK46" s="54"/>
      <c r="JYL46" s="54"/>
      <c r="JYM46" s="54"/>
      <c r="JYS46" s="53"/>
      <c r="JYT46" s="54"/>
      <c r="JYU46" s="54"/>
      <c r="JYV46" s="54"/>
      <c r="JYW46" s="54"/>
      <c r="JYX46" s="54"/>
      <c r="JYY46" s="54"/>
      <c r="JZE46" s="53"/>
      <c r="JZF46" s="54"/>
      <c r="JZG46" s="54"/>
      <c r="JZH46" s="54"/>
      <c r="JZI46" s="54"/>
      <c r="JZJ46" s="54"/>
      <c r="JZK46" s="54"/>
      <c r="JZQ46" s="53"/>
      <c r="JZR46" s="54"/>
      <c r="JZS46" s="54"/>
      <c r="JZT46" s="54"/>
      <c r="JZU46" s="54"/>
      <c r="JZV46" s="54"/>
      <c r="JZW46" s="54"/>
      <c r="KAC46" s="53"/>
      <c r="KAD46" s="54"/>
      <c r="KAE46" s="54"/>
      <c r="KAF46" s="54"/>
      <c r="KAG46" s="54"/>
      <c r="KAH46" s="54"/>
      <c r="KAI46" s="54"/>
      <c r="KAO46" s="53"/>
      <c r="KAP46" s="54"/>
      <c r="KAQ46" s="54"/>
      <c r="KAR46" s="54"/>
      <c r="KAS46" s="54"/>
      <c r="KAT46" s="54"/>
      <c r="KAU46" s="54"/>
      <c r="KBA46" s="53"/>
      <c r="KBB46" s="54"/>
      <c r="KBC46" s="54"/>
      <c r="KBD46" s="54"/>
      <c r="KBE46" s="54"/>
      <c r="KBF46" s="54"/>
      <c r="KBG46" s="54"/>
      <c r="KBM46" s="53"/>
      <c r="KBN46" s="54"/>
      <c r="KBO46" s="54"/>
      <c r="KBP46" s="54"/>
      <c r="KBQ46" s="54"/>
      <c r="KBR46" s="54"/>
      <c r="KBS46" s="54"/>
      <c r="KBY46" s="53"/>
      <c r="KBZ46" s="54"/>
      <c r="KCA46" s="54"/>
      <c r="KCB46" s="54"/>
      <c r="KCC46" s="54"/>
      <c r="KCD46" s="54"/>
      <c r="KCE46" s="54"/>
      <c r="KCK46" s="53"/>
      <c r="KCL46" s="54"/>
      <c r="KCM46" s="54"/>
      <c r="KCN46" s="54"/>
      <c r="KCO46" s="54"/>
      <c r="KCP46" s="54"/>
      <c r="KCQ46" s="54"/>
      <c r="KCW46" s="53"/>
      <c r="KCX46" s="54"/>
      <c r="KCY46" s="54"/>
      <c r="KCZ46" s="54"/>
      <c r="KDA46" s="54"/>
      <c r="KDB46" s="54"/>
      <c r="KDC46" s="54"/>
      <c r="KDI46" s="53"/>
      <c r="KDJ46" s="54"/>
      <c r="KDK46" s="54"/>
      <c r="KDL46" s="54"/>
      <c r="KDM46" s="54"/>
      <c r="KDN46" s="54"/>
      <c r="KDO46" s="54"/>
      <c r="KDU46" s="53"/>
      <c r="KDV46" s="54"/>
      <c r="KDW46" s="54"/>
      <c r="KDX46" s="54"/>
      <c r="KDY46" s="54"/>
      <c r="KDZ46" s="54"/>
      <c r="KEA46" s="54"/>
      <c r="KEG46" s="53"/>
      <c r="KEH46" s="54"/>
      <c r="KEI46" s="54"/>
      <c r="KEJ46" s="54"/>
      <c r="KEK46" s="54"/>
      <c r="KEL46" s="54"/>
      <c r="KEM46" s="54"/>
      <c r="KES46" s="53"/>
      <c r="KET46" s="54"/>
      <c r="KEU46" s="54"/>
      <c r="KEV46" s="54"/>
      <c r="KEW46" s="54"/>
      <c r="KEX46" s="54"/>
      <c r="KEY46" s="54"/>
      <c r="KFE46" s="53"/>
      <c r="KFF46" s="54"/>
      <c r="KFG46" s="54"/>
      <c r="KFH46" s="54"/>
      <c r="KFI46" s="54"/>
      <c r="KFJ46" s="54"/>
      <c r="KFK46" s="54"/>
      <c r="KFQ46" s="53"/>
      <c r="KFR46" s="54"/>
      <c r="KFS46" s="54"/>
      <c r="KFT46" s="54"/>
      <c r="KFU46" s="54"/>
      <c r="KFV46" s="54"/>
      <c r="KFW46" s="54"/>
      <c r="KGC46" s="53"/>
      <c r="KGD46" s="54"/>
      <c r="KGE46" s="54"/>
      <c r="KGF46" s="54"/>
      <c r="KGG46" s="54"/>
      <c r="KGH46" s="54"/>
      <c r="KGI46" s="54"/>
      <c r="KGO46" s="53"/>
      <c r="KGP46" s="54"/>
      <c r="KGQ46" s="54"/>
      <c r="KGR46" s="54"/>
      <c r="KGS46" s="54"/>
      <c r="KGT46" s="54"/>
      <c r="KGU46" s="54"/>
      <c r="KHA46" s="53"/>
      <c r="KHB46" s="54"/>
      <c r="KHC46" s="54"/>
      <c r="KHD46" s="54"/>
      <c r="KHE46" s="54"/>
      <c r="KHF46" s="54"/>
      <c r="KHG46" s="54"/>
      <c r="KHM46" s="53"/>
      <c r="KHN46" s="54"/>
      <c r="KHO46" s="54"/>
      <c r="KHP46" s="54"/>
      <c r="KHQ46" s="54"/>
      <c r="KHR46" s="54"/>
      <c r="KHS46" s="54"/>
      <c r="KHY46" s="53"/>
      <c r="KHZ46" s="54"/>
      <c r="KIA46" s="54"/>
      <c r="KIB46" s="54"/>
      <c r="KIC46" s="54"/>
      <c r="KID46" s="54"/>
      <c r="KIE46" s="54"/>
      <c r="KIK46" s="53"/>
      <c r="KIL46" s="54"/>
      <c r="KIM46" s="54"/>
      <c r="KIN46" s="54"/>
      <c r="KIO46" s="54"/>
      <c r="KIP46" s="54"/>
      <c r="KIQ46" s="54"/>
      <c r="KIW46" s="53"/>
      <c r="KIX46" s="54"/>
      <c r="KIY46" s="54"/>
      <c r="KIZ46" s="54"/>
      <c r="KJA46" s="54"/>
      <c r="KJB46" s="54"/>
      <c r="KJC46" s="54"/>
      <c r="KJI46" s="53"/>
      <c r="KJJ46" s="54"/>
      <c r="KJK46" s="54"/>
      <c r="KJL46" s="54"/>
      <c r="KJM46" s="54"/>
      <c r="KJN46" s="54"/>
      <c r="KJO46" s="54"/>
      <c r="KJU46" s="53"/>
      <c r="KJV46" s="54"/>
      <c r="KJW46" s="54"/>
      <c r="KJX46" s="54"/>
      <c r="KJY46" s="54"/>
      <c r="KJZ46" s="54"/>
      <c r="KKA46" s="54"/>
      <c r="KKG46" s="53"/>
      <c r="KKH46" s="54"/>
      <c r="KKI46" s="54"/>
      <c r="KKJ46" s="54"/>
      <c r="KKK46" s="54"/>
      <c r="KKL46" s="54"/>
      <c r="KKM46" s="54"/>
      <c r="KKS46" s="53"/>
      <c r="KKT46" s="54"/>
      <c r="KKU46" s="54"/>
      <c r="KKV46" s="54"/>
      <c r="KKW46" s="54"/>
      <c r="KKX46" s="54"/>
      <c r="KKY46" s="54"/>
      <c r="KLE46" s="53"/>
      <c r="KLF46" s="54"/>
      <c r="KLG46" s="54"/>
      <c r="KLH46" s="54"/>
      <c r="KLI46" s="54"/>
      <c r="KLJ46" s="54"/>
      <c r="KLK46" s="54"/>
      <c r="KLQ46" s="53"/>
      <c r="KLR46" s="54"/>
      <c r="KLS46" s="54"/>
      <c r="KLT46" s="54"/>
      <c r="KLU46" s="54"/>
      <c r="KLV46" s="54"/>
      <c r="KLW46" s="54"/>
      <c r="KMC46" s="53"/>
      <c r="KMD46" s="54"/>
      <c r="KME46" s="54"/>
      <c r="KMF46" s="54"/>
      <c r="KMG46" s="54"/>
      <c r="KMH46" s="54"/>
      <c r="KMI46" s="54"/>
      <c r="KMO46" s="53"/>
      <c r="KMP46" s="54"/>
      <c r="KMQ46" s="54"/>
      <c r="KMR46" s="54"/>
      <c r="KMS46" s="54"/>
      <c r="KMT46" s="54"/>
      <c r="KMU46" s="54"/>
      <c r="KNA46" s="53"/>
      <c r="KNB46" s="54"/>
      <c r="KNC46" s="54"/>
      <c r="KND46" s="54"/>
      <c r="KNE46" s="54"/>
      <c r="KNF46" s="54"/>
      <c r="KNG46" s="54"/>
      <c r="KNM46" s="53"/>
      <c r="KNN46" s="54"/>
      <c r="KNO46" s="54"/>
      <c r="KNP46" s="54"/>
      <c r="KNQ46" s="54"/>
      <c r="KNR46" s="54"/>
      <c r="KNS46" s="54"/>
      <c r="KNY46" s="53"/>
      <c r="KNZ46" s="54"/>
      <c r="KOA46" s="54"/>
      <c r="KOB46" s="54"/>
      <c r="KOC46" s="54"/>
      <c r="KOD46" s="54"/>
      <c r="KOE46" s="54"/>
      <c r="KOK46" s="53"/>
      <c r="KOL46" s="54"/>
      <c r="KOM46" s="54"/>
      <c r="KON46" s="54"/>
      <c r="KOO46" s="54"/>
      <c r="KOP46" s="54"/>
      <c r="KOQ46" s="54"/>
      <c r="KOW46" s="53"/>
      <c r="KOX46" s="54"/>
      <c r="KOY46" s="54"/>
      <c r="KOZ46" s="54"/>
      <c r="KPA46" s="54"/>
      <c r="KPB46" s="54"/>
      <c r="KPC46" s="54"/>
      <c r="KPI46" s="53"/>
      <c r="KPJ46" s="54"/>
      <c r="KPK46" s="54"/>
      <c r="KPL46" s="54"/>
      <c r="KPM46" s="54"/>
      <c r="KPN46" s="54"/>
      <c r="KPO46" s="54"/>
      <c r="KPU46" s="53"/>
      <c r="KPV46" s="54"/>
      <c r="KPW46" s="54"/>
      <c r="KPX46" s="54"/>
      <c r="KPY46" s="54"/>
      <c r="KPZ46" s="54"/>
      <c r="KQA46" s="54"/>
      <c r="KQG46" s="53"/>
      <c r="KQH46" s="54"/>
      <c r="KQI46" s="54"/>
      <c r="KQJ46" s="54"/>
      <c r="KQK46" s="54"/>
      <c r="KQL46" s="54"/>
      <c r="KQM46" s="54"/>
      <c r="KQS46" s="53"/>
      <c r="KQT46" s="54"/>
      <c r="KQU46" s="54"/>
      <c r="KQV46" s="54"/>
      <c r="KQW46" s="54"/>
      <c r="KQX46" s="54"/>
      <c r="KQY46" s="54"/>
      <c r="KRE46" s="53"/>
      <c r="KRF46" s="54"/>
      <c r="KRG46" s="54"/>
      <c r="KRH46" s="54"/>
      <c r="KRI46" s="54"/>
      <c r="KRJ46" s="54"/>
      <c r="KRK46" s="54"/>
      <c r="KRQ46" s="53"/>
      <c r="KRR46" s="54"/>
      <c r="KRS46" s="54"/>
      <c r="KRT46" s="54"/>
      <c r="KRU46" s="54"/>
      <c r="KRV46" s="54"/>
      <c r="KRW46" s="54"/>
      <c r="KSC46" s="53"/>
      <c r="KSD46" s="54"/>
      <c r="KSE46" s="54"/>
      <c r="KSF46" s="54"/>
      <c r="KSG46" s="54"/>
      <c r="KSH46" s="54"/>
      <c r="KSI46" s="54"/>
      <c r="KSO46" s="53"/>
      <c r="KSP46" s="54"/>
      <c r="KSQ46" s="54"/>
      <c r="KSR46" s="54"/>
      <c r="KSS46" s="54"/>
      <c r="KST46" s="54"/>
      <c r="KSU46" s="54"/>
      <c r="KTA46" s="53"/>
      <c r="KTB46" s="54"/>
      <c r="KTC46" s="54"/>
      <c r="KTD46" s="54"/>
      <c r="KTE46" s="54"/>
      <c r="KTF46" s="54"/>
      <c r="KTG46" s="54"/>
      <c r="KTM46" s="53"/>
      <c r="KTN46" s="54"/>
      <c r="KTO46" s="54"/>
      <c r="KTP46" s="54"/>
      <c r="KTQ46" s="54"/>
      <c r="KTR46" s="54"/>
      <c r="KTS46" s="54"/>
      <c r="KTY46" s="53"/>
      <c r="KTZ46" s="54"/>
      <c r="KUA46" s="54"/>
      <c r="KUB46" s="54"/>
      <c r="KUC46" s="54"/>
      <c r="KUD46" s="54"/>
      <c r="KUE46" s="54"/>
      <c r="KUK46" s="53"/>
      <c r="KUL46" s="54"/>
      <c r="KUM46" s="54"/>
      <c r="KUN46" s="54"/>
      <c r="KUO46" s="54"/>
      <c r="KUP46" s="54"/>
      <c r="KUQ46" s="54"/>
      <c r="KUW46" s="53"/>
      <c r="KUX46" s="54"/>
      <c r="KUY46" s="54"/>
      <c r="KUZ46" s="54"/>
      <c r="KVA46" s="54"/>
      <c r="KVB46" s="54"/>
      <c r="KVC46" s="54"/>
      <c r="KVI46" s="53"/>
      <c r="KVJ46" s="54"/>
      <c r="KVK46" s="54"/>
      <c r="KVL46" s="54"/>
      <c r="KVM46" s="54"/>
      <c r="KVN46" s="54"/>
      <c r="KVO46" s="54"/>
      <c r="KVU46" s="53"/>
      <c r="KVV46" s="54"/>
      <c r="KVW46" s="54"/>
      <c r="KVX46" s="54"/>
      <c r="KVY46" s="54"/>
      <c r="KVZ46" s="54"/>
      <c r="KWA46" s="54"/>
      <c r="KWG46" s="53"/>
      <c r="KWH46" s="54"/>
      <c r="KWI46" s="54"/>
      <c r="KWJ46" s="54"/>
      <c r="KWK46" s="54"/>
      <c r="KWL46" s="54"/>
      <c r="KWM46" s="54"/>
      <c r="KWS46" s="53"/>
      <c r="KWT46" s="54"/>
      <c r="KWU46" s="54"/>
      <c r="KWV46" s="54"/>
      <c r="KWW46" s="54"/>
      <c r="KWX46" s="54"/>
      <c r="KWY46" s="54"/>
      <c r="KXE46" s="53"/>
      <c r="KXF46" s="54"/>
      <c r="KXG46" s="54"/>
      <c r="KXH46" s="54"/>
      <c r="KXI46" s="54"/>
      <c r="KXJ46" s="54"/>
      <c r="KXK46" s="54"/>
      <c r="KXQ46" s="53"/>
      <c r="KXR46" s="54"/>
      <c r="KXS46" s="54"/>
      <c r="KXT46" s="54"/>
      <c r="KXU46" s="54"/>
      <c r="KXV46" s="54"/>
      <c r="KXW46" s="54"/>
      <c r="KYC46" s="53"/>
      <c r="KYD46" s="54"/>
      <c r="KYE46" s="54"/>
      <c r="KYF46" s="54"/>
      <c r="KYG46" s="54"/>
      <c r="KYH46" s="54"/>
      <c r="KYI46" s="54"/>
      <c r="KYO46" s="53"/>
      <c r="KYP46" s="54"/>
      <c r="KYQ46" s="54"/>
      <c r="KYR46" s="54"/>
      <c r="KYS46" s="54"/>
      <c r="KYT46" s="54"/>
      <c r="KYU46" s="54"/>
      <c r="KZA46" s="53"/>
      <c r="KZB46" s="54"/>
      <c r="KZC46" s="54"/>
      <c r="KZD46" s="54"/>
      <c r="KZE46" s="54"/>
      <c r="KZF46" s="54"/>
      <c r="KZG46" s="54"/>
      <c r="KZM46" s="53"/>
      <c r="KZN46" s="54"/>
      <c r="KZO46" s="54"/>
      <c r="KZP46" s="54"/>
      <c r="KZQ46" s="54"/>
      <c r="KZR46" s="54"/>
      <c r="KZS46" s="54"/>
      <c r="KZY46" s="53"/>
      <c r="KZZ46" s="54"/>
      <c r="LAA46" s="54"/>
      <c r="LAB46" s="54"/>
      <c r="LAC46" s="54"/>
      <c r="LAD46" s="54"/>
      <c r="LAE46" s="54"/>
      <c r="LAK46" s="53"/>
      <c r="LAL46" s="54"/>
      <c r="LAM46" s="54"/>
      <c r="LAN46" s="54"/>
      <c r="LAO46" s="54"/>
      <c r="LAP46" s="54"/>
      <c r="LAQ46" s="54"/>
      <c r="LAW46" s="53"/>
      <c r="LAX46" s="54"/>
      <c r="LAY46" s="54"/>
      <c r="LAZ46" s="54"/>
      <c r="LBA46" s="54"/>
      <c r="LBB46" s="54"/>
      <c r="LBC46" s="54"/>
      <c r="LBI46" s="53"/>
      <c r="LBJ46" s="54"/>
      <c r="LBK46" s="54"/>
      <c r="LBL46" s="54"/>
      <c r="LBM46" s="54"/>
      <c r="LBN46" s="54"/>
      <c r="LBO46" s="54"/>
      <c r="LBU46" s="53"/>
      <c r="LBV46" s="54"/>
      <c r="LBW46" s="54"/>
      <c r="LBX46" s="54"/>
      <c r="LBY46" s="54"/>
      <c r="LBZ46" s="54"/>
      <c r="LCA46" s="54"/>
      <c r="LCG46" s="53"/>
      <c r="LCH46" s="54"/>
      <c r="LCI46" s="54"/>
      <c r="LCJ46" s="54"/>
      <c r="LCK46" s="54"/>
      <c r="LCL46" s="54"/>
      <c r="LCM46" s="54"/>
      <c r="LCS46" s="53"/>
      <c r="LCT46" s="54"/>
      <c r="LCU46" s="54"/>
      <c r="LCV46" s="54"/>
      <c r="LCW46" s="54"/>
      <c r="LCX46" s="54"/>
      <c r="LCY46" s="54"/>
      <c r="LDE46" s="53"/>
      <c r="LDF46" s="54"/>
      <c r="LDG46" s="54"/>
      <c r="LDH46" s="54"/>
      <c r="LDI46" s="54"/>
      <c r="LDJ46" s="54"/>
      <c r="LDK46" s="54"/>
      <c r="LDQ46" s="53"/>
      <c r="LDR46" s="54"/>
      <c r="LDS46" s="54"/>
      <c r="LDT46" s="54"/>
      <c r="LDU46" s="54"/>
      <c r="LDV46" s="54"/>
      <c r="LDW46" s="54"/>
      <c r="LEC46" s="53"/>
      <c r="LED46" s="54"/>
      <c r="LEE46" s="54"/>
      <c r="LEF46" s="54"/>
      <c r="LEG46" s="54"/>
      <c r="LEH46" s="54"/>
      <c r="LEI46" s="54"/>
      <c r="LEO46" s="53"/>
      <c r="LEP46" s="54"/>
      <c r="LEQ46" s="54"/>
      <c r="LER46" s="54"/>
      <c r="LES46" s="54"/>
      <c r="LET46" s="54"/>
      <c r="LEU46" s="54"/>
      <c r="LFA46" s="53"/>
      <c r="LFB46" s="54"/>
      <c r="LFC46" s="54"/>
      <c r="LFD46" s="54"/>
      <c r="LFE46" s="54"/>
      <c r="LFF46" s="54"/>
      <c r="LFG46" s="54"/>
      <c r="LFM46" s="53"/>
      <c r="LFN46" s="54"/>
      <c r="LFO46" s="54"/>
      <c r="LFP46" s="54"/>
      <c r="LFQ46" s="54"/>
      <c r="LFR46" s="54"/>
      <c r="LFS46" s="54"/>
      <c r="LFY46" s="53"/>
      <c r="LFZ46" s="54"/>
      <c r="LGA46" s="54"/>
      <c r="LGB46" s="54"/>
      <c r="LGC46" s="54"/>
      <c r="LGD46" s="54"/>
      <c r="LGE46" s="54"/>
      <c r="LGK46" s="53"/>
      <c r="LGL46" s="54"/>
      <c r="LGM46" s="54"/>
      <c r="LGN46" s="54"/>
      <c r="LGO46" s="54"/>
      <c r="LGP46" s="54"/>
      <c r="LGQ46" s="54"/>
      <c r="LGW46" s="53"/>
      <c r="LGX46" s="54"/>
      <c r="LGY46" s="54"/>
      <c r="LGZ46" s="54"/>
      <c r="LHA46" s="54"/>
      <c r="LHB46" s="54"/>
      <c r="LHC46" s="54"/>
      <c r="LHI46" s="53"/>
      <c r="LHJ46" s="54"/>
      <c r="LHK46" s="54"/>
      <c r="LHL46" s="54"/>
      <c r="LHM46" s="54"/>
      <c r="LHN46" s="54"/>
      <c r="LHO46" s="54"/>
      <c r="LHU46" s="53"/>
      <c r="LHV46" s="54"/>
      <c r="LHW46" s="54"/>
      <c r="LHX46" s="54"/>
      <c r="LHY46" s="54"/>
      <c r="LHZ46" s="54"/>
      <c r="LIA46" s="54"/>
      <c r="LIG46" s="53"/>
      <c r="LIH46" s="54"/>
      <c r="LII46" s="54"/>
      <c r="LIJ46" s="54"/>
      <c r="LIK46" s="54"/>
      <c r="LIL46" s="54"/>
      <c r="LIM46" s="54"/>
      <c r="LIS46" s="53"/>
      <c r="LIT46" s="54"/>
      <c r="LIU46" s="54"/>
      <c r="LIV46" s="54"/>
      <c r="LIW46" s="54"/>
      <c r="LIX46" s="54"/>
      <c r="LIY46" s="54"/>
      <c r="LJE46" s="53"/>
      <c r="LJF46" s="54"/>
      <c r="LJG46" s="54"/>
      <c r="LJH46" s="54"/>
      <c r="LJI46" s="54"/>
      <c r="LJJ46" s="54"/>
      <c r="LJK46" s="54"/>
      <c r="LJQ46" s="53"/>
      <c r="LJR46" s="54"/>
      <c r="LJS46" s="54"/>
      <c r="LJT46" s="54"/>
      <c r="LJU46" s="54"/>
      <c r="LJV46" s="54"/>
      <c r="LJW46" s="54"/>
      <c r="LKC46" s="53"/>
      <c r="LKD46" s="54"/>
      <c r="LKE46" s="54"/>
      <c r="LKF46" s="54"/>
      <c r="LKG46" s="54"/>
      <c r="LKH46" s="54"/>
      <c r="LKI46" s="54"/>
      <c r="LKO46" s="53"/>
      <c r="LKP46" s="54"/>
      <c r="LKQ46" s="54"/>
      <c r="LKR46" s="54"/>
      <c r="LKS46" s="54"/>
      <c r="LKT46" s="54"/>
      <c r="LKU46" s="54"/>
      <c r="LLA46" s="53"/>
      <c r="LLB46" s="54"/>
      <c r="LLC46" s="54"/>
      <c r="LLD46" s="54"/>
      <c r="LLE46" s="54"/>
      <c r="LLF46" s="54"/>
      <c r="LLG46" s="54"/>
      <c r="LLM46" s="53"/>
      <c r="LLN46" s="54"/>
      <c r="LLO46" s="54"/>
      <c r="LLP46" s="54"/>
      <c r="LLQ46" s="54"/>
      <c r="LLR46" s="54"/>
      <c r="LLS46" s="54"/>
      <c r="LLY46" s="53"/>
      <c r="LLZ46" s="54"/>
      <c r="LMA46" s="54"/>
      <c r="LMB46" s="54"/>
      <c r="LMC46" s="54"/>
      <c r="LMD46" s="54"/>
      <c r="LME46" s="54"/>
      <c r="LMK46" s="53"/>
      <c r="LML46" s="54"/>
      <c r="LMM46" s="54"/>
      <c r="LMN46" s="54"/>
      <c r="LMO46" s="54"/>
      <c r="LMP46" s="54"/>
      <c r="LMQ46" s="54"/>
      <c r="LMW46" s="53"/>
      <c r="LMX46" s="54"/>
      <c r="LMY46" s="54"/>
      <c r="LMZ46" s="54"/>
      <c r="LNA46" s="54"/>
      <c r="LNB46" s="54"/>
      <c r="LNC46" s="54"/>
      <c r="LNI46" s="53"/>
      <c r="LNJ46" s="54"/>
      <c r="LNK46" s="54"/>
      <c r="LNL46" s="54"/>
      <c r="LNM46" s="54"/>
      <c r="LNN46" s="54"/>
      <c r="LNO46" s="54"/>
      <c r="LNU46" s="53"/>
      <c r="LNV46" s="54"/>
      <c r="LNW46" s="54"/>
      <c r="LNX46" s="54"/>
      <c r="LNY46" s="54"/>
      <c r="LNZ46" s="54"/>
      <c r="LOA46" s="54"/>
      <c r="LOG46" s="53"/>
      <c r="LOH46" s="54"/>
      <c r="LOI46" s="54"/>
      <c r="LOJ46" s="54"/>
      <c r="LOK46" s="54"/>
      <c r="LOL46" s="54"/>
      <c r="LOM46" s="54"/>
      <c r="LOS46" s="53"/>
      <c r="LOT46" s="54"/>
      <c r="LOU46" s="54"/>
      <c r="LOV46" s="54"/>
      <c r="LOW46" s="54"/>
      <c r="LOX46" s="54"/>
      <c r="LOY46" s="54"/>
      <c r="LPE46" s="53"/>
      <c r="LPF46" s="54"/>
      <c r="LPG46" s="54"/>
      <c r="LPH46" s="54"/>
      <c r="LPI46" s="54"/>
      <c r="LPJ46" s="54"/>
      <c r="LPK46" s="54"/>
      <c r="LPQ46" s="53"/>
      <c r="LPR46" s="54"/>
      <c r="LPS46" s="54"/>
      <c r="LPT46" s="54"/>
      <c r="LPU46" s="54"/>
      <c r="LPV46" s="54"/>
      <c r="LPW46" s="54"/>
      <c r="LQC46" s="53"/>
      <c r="LQD46" s="54"/>
      <c r="LQE46" s="54"/>
      <c r="LQF46" s="54"/>
      <c r="LQG46" s="54"/>
      <c r="LQH46" s="54"/>
      <c r="LQI46" s="54"/>
      <c r="LQO46" s="53"/>
      <c r="LQP46" s="54"/>
      <c r="LQQ46" s="54"/>
      <c r="LQR46" s="54"/>
      <c r="LQS46" s="54"/>
      <c r="LQT46" s="54"/>
      <c r="LQU46" s="54"/>
      <c r="LRA46" s="53"/>
      <c r="LRB46" s="54"/>
      <c r="LRC46" s="54"/>
      <c r="LRD46" s="54"/>
      <c r="LRE46" s="54"/>
      <c r="LRF46" s="54"/>
      <c r="LRG46" s="54"/>
      <c r="LRM46" s="53"/>
      <c r="LRN46" s="54"/>
      <c r="LRO46" s="54"/>
      <c r="LRP46" s="54"/>
      <c r="LRQ46" s="54"/>
      <c r="LRR46" s="54"/>
      <c r="LRS46" s="54"/>
      <c r="LRY46" s="53"/>
      <c r="LRZ46" s="54"/>
      <c r="LSA46" s="54"/>
      <c r="LSB46" s="54"/>
      <c r="LSC46" s="54"/>
      <c r="LSD46" s="54"/>
      <c r="LSE46" s="54"/>
      <c r="LSK46" s="53"/>
      <c r="LSL46" s="54"/>
      <c r="LSM46" s="54"/>
      <c r="LSN46" s="54"/>
      <c r="LSO46" s="54"/>
      <c r="LSP46" s="54"/>
      <c r="LSQ46" s="54"/>
      <c r="LSW46" s="53"/>
      <c r="LSX46" s="54"/>
      <c r="LSY46" s="54"/>
      <c r="LSZ46" s="54"/>
      <c r="LTA46" s="54"/>
      <c r="LTB46" s="54"/>
      <c r="LTC46" s="54"/>
      <c r="LTI46" s="53"/>
      <c r="LTJ46" s="54"/>
      <c r="LTK46" s="54"/>
      <c r="LTL46" s="54"/>
      <c r="LTM46" s="54"/>
      <c r="LTN46" s="54"/>
      <c r="LTO46" s="54"/>
      <c r="LTU46" s="53"/>
      <c r="LTV46" s="54"/>
      <c r="LTW46" s="54"/>
      <c r="LTX46" s="54"/>
      <c r="LTY46" s="54"/>
      <c r="LTZ46" s="54"/>
      <c r="LUA46" s="54"/>
      <c r="LUG46" s="53"/>
      <c r="LUH46" s="54"/>
      <c r="LUI46" s="54"/>
      <c r="LUJ46" s="54"/>
      <c r="LUK46" s="54"/>
      <c r="LUL46" s="54"/>
      <c r="LUM46" s="54"/>
      <c r="LUS46" s="53"/>
      <c r="LUT46" s="54"/>
      <c r="LUU46" s="54"/>
      <c r="LUV46" s="54"/>
      <c r="LUW46" s="54"/>
      <c r="LUX46" s="54"/>
      <c r="LUY46" s="54"/>
      <c r="LVE46" s="53"/>
      <c r="LVF46" s="54"/>
      <c r="LVG46" s="54"/>
      <c r="LVH46" s="54"/>
      <c r="LVI46" s="54"/>
      <c r="LVJ46" s="54"/>
      <c r="LVK46" s="54"/>
      <c r="LVQ46" s="53"/>
      <c r="LVR46" s="54"/>
      <c r="LVS46" s="54"/>
      <c r="LVT46" s="54"/>
      <c r="LVU46" s="54"/>
      <c r="LVV46" s="54"/>
      <c r="LVW46" s="54"/>
      <c r="LWC46" s="53"/>
      <c r="LWD46" s="54"/>
      <c r="LWE46" s="54"/>
      <c r="LWF46" s="54"/>
      <c r="LWG46" s="54"/>
      <c r="LWH46" s="54"/>
      <c r="LWI46" s="54"/>
      <c r="LWO46" s="53"/>
      <c r="LWP46" s="54"/>
      <c r="LWQ46" s="54"/>
      <c r="LWR46" s="54"/>
      <c r="LWS46" s="54"/>
      <c r="LWT46" s="54"/>
      <c r="LWU46" s="54"/>
      <c r="LXA46" s="53"/>
      <c r="LXB46" s="54"/>
      <c r="LXC46" s="54"/>
      <c r="LXD46" s="54"/>
      <c r="LXE46" s="54"/>
      <c r="LXF46" s="54"/>
      <c r="LXG46" s="54"/>
      <c r="LXM46" s="53"/>
      <c r="LXN46" s="54"/>
      <c r="LXO46" s="54"/>
      <c r="LXP46" s="54"/>
      <c r="LXQ46" s="54"/>
      <c r="LXR46" s="54"/>
      <c r="LXS46" s="54"/>
      <c r="LXY46" s="53"/>
      <c r="LXZ46" s="54"/>
      <c r="LYA46" s="54"/>
      <c r="LYB46" s="54"/>
      <c r="LYC46" s="54"/>
      <c r="LYD46" s="54"/>
      <c r="LYE46" s="54"/>
      <c r="LYK46" s="53"/>
      <c r="LYL46" s="54"/>
      <c r="LYM46" s="54"/>
      <c r="LYN46" s="54"/>
      <c r="LYO46" s="54"/>
      <c r="LYP46" s="54"/>
      <c r="LYQ46" s="54"/>
      <c r="LYW46" s="53"/>
      <c r="LYX46" s="54"/>
      <c r="LYY46" s="54"/>
      <c r="LYZ46" s="54"/>
      <c r="LZA46" s="54"/>
      <c r="LZB46" s="54"/>
      <c r="LZC46" s="54"/>
      <c r="LZI46" s="53"/>
      <c r="LZJ46" s="54"/>
      <c r="LZK46" s="54"/>
      <c r="LZL46" s="54"/>
      <c r="LZM46" s="54"/>
      <c r="LZN46" s="54"/>
      <c r="LZO46" s="54"/>
      <c r="LZU46" s="53"/>
      <c r="LZV46" s="54"/>
      <c r="LZW46" s="54"/>
      <c r="LZX46" s="54"/>
      <c r="LZY46" s="54"/>
      <c r="LZZ46" s="54"/>
      <c r="MAA46" s="54"/>
      <c r="MAG46" s="53"/>
      <c r="MAH46" s="54"/>
      <c r="MAI46" s="54"/>
      <c r="MAJ46" s="54"/>
      <c r="MAK46" s="54"/>
      <c r="MAL46" s="54"/>
      <c r="MAM46" s="54"/>
      <c r="MAS46" s="53"/>
      <c r="MAT46" s="54"/>
      <c r="MAU46" s="54"/>
      <c r="MAV46" s="54"/>
      <c r="MAW46" s="54"/>
      <c r="MAX46" s="54"/>
      <c r="MAY46" s="54"/>
      <c r="MBE46" s="53"/>
      <c r="MBF46" s="54"/>
      <c r="MBG46" s="54"/>
      <c r="MBH46" s="54"/>
      <c r="MBI46" s="54"/>
      <c r="MBJ46" s="54"/>
      <c r="MBK46" s="54"/>
      <c r="MBQ46" s="53"/>
      <c r="MBR46" s="54"/>
      <c r="MBS46" s="54"/>
      <c r="MBT46" s="54"/>
      <c r="MBU46" s="54"/>
      <c r="MBV46" s="54"/>
      <c r="MBW46" s="54"/>
      <c r="MCC46" s="53"/>
      <c r="MCD46" s="54"/>
      <c r="MCE46" s="54"/>
      <c r="MCF46" s="54"/>
      <c r="MCG46" s="54"/>
      <c r="MCH46" s="54"/>
      <c r="MCI46" s="54"/>
      <c r="MCO46" s="53"/>
      <c r="MCP46" s="54"/>
      <c r="MCQ46" s="54"/>
      <c r="MCR46" s="54"/>
      <c r="MCS46" s="54"/>
      <c r="MCT46" s="54"/>
      <c r="MCU46" s="54"/>
      <c r="MDA46" s="53"/>
      <c r="MDB46" s="54"/>
      <c r="MDC46" s="54"/>
      <c r="MDD46" s="54"/>
      <c r="MDE46" s="54"/>
      <c r="MDF46" s="54"/>
      <c r="MDG46" s="54"/>
      <c r="MDM46" s="53"/>
      <c r="MDN46" s="54"/>
      <c r="MDO46" s="54"/>
      <c r="MDP46" s="54"/>
      <c r="MDQ46" s="54"/>
      <c r="MDR46" s="54"/>
      <c r="MDS46" s="54"/>
      <c r="MDY46" s="53"/>
      <c r="MDZ46" s="54"/>
      <c r="MEA46" s="54"/>
      <c r="MEB46" s="54"/>
      <c r="MEC46" s="54"/>
      <c r="MED46" s="54"/>
      <c r="MEE46" s="54"/>
      <c r="MEK46" s="53"/>
      <c r="MEL46" s="54"/>
      <c r="MEM46" s="54"/>
      <c r="MEN46" s="54"/>
      <c r="MEO46" s="54"/>
      <c r="MEP46" s="54"/>
      <c r="MEQ46" s="54"/>
      <c r="MEW46" s="53"/>
      <c r="MEX46" s="54"/>
      <c r="MEY46" s="54"/>
      <c r="MEZ46" s="54"/>
      <c r="MFA46" s="54"/>
      <c r="MFB46" s="54"/>
      <c r="MFC46" s="54"/>
      <c r="MFI46" s="53"/>
      <c r="MFJ46" s="54"/>
      <c r="MFK46" s="54"/>
      <c r="MFL46" s="54"/>
      <c r="MFM46" s="54"/>
      <c r="MFN46" s="54"/>
      <c r="MFO46" s="54"/>
      <c r="MFU46" s="53"/>
      <c r="MFV46" s="54"/>
      <c r="MFW46" s="54"/>
      <c r="MFX46" s="54"/>
      <c r="MFY46" s="54"/>
      <c r="MFZ46" s="54"/>
      <c r="MGA46" s="54"/>
      <c r="MGG46" s="53"/>
      <c r="MGH46" s="54"/>
      <c r="MGI46" s="54"/>
      <c r="MGJ46" s="54"/>
      <c r="MGK46" s="54"/>
      <c r="MGL46" s="54"/>
      <c r="MGM46" s="54"/>
      <c r="MGS46" s="53"/>
      <c r="MGT46" s="54"/>
      <c r="MGU46" s="54"/>
      <c r="MGV46" s="54"/>
      <c r="MGW46" s="54"/>
      <c r="MGX46" s="54"/>
      <c r="MGY46" s="54"/>
      <c r="MHE46" s="53"/>
      <c r="MHF46" s="54"/>
      <c r="MHG46" s="54"/>
      <c r="MHH46" s="54"/>
      <c r="MHI46" s="54"/>
      <c r="MHJ46" s="54"/>
      <c r="MHK46" s="54"/>
      <c r="MHQ46" s="53"/>
      <c r="MHR46" s="54"/>
      <c r="MHS46" s="54"/>
      <c r="MHT46" s="54"/>
      <c r="MHU46" s="54"/>
      <c r="MHV46" s="54"/>
      <c r="MHW46" s="54"/>
      <c r="MIC46" s="53"/>
      <c r="MID46" s="54"/>
      <c r="MIE46" s="54"/>
      <c r="MIF46" s="54"/>
      <c r="MIG46" s="54"/>
      <c r="MIH46" s="54"/>
      <c r="MII46" s="54"/>
      <c r="MIO46" s="53"/>
      <c r="MIP46" s="54"/>
      <c r="MIQ46" s="54"/>
      <c r="MIR46" s="54"/>
      <c r="MIS46" s="54"/>
      <c r="MIT46" s="54"/>
      <c r="MIU46" s="54"/>
      <c r="MJA46" s="53"/>
      <c r="MJB46" s="54"/>
      <c r="MJC46" s="54"/>
      <c r="MJD46" s="54"/>
      <c r="MJE46" s="54"/>
      <c r="MJF46" s="54"/>
      <c r="MJG46" s="54"/>
      <c r="MJM46" s="53"/>
      <c r="MJN46" s="54"/>
      <c r="MJO46" s="54"/>
      <c r="MJP46" s="54"/>
      <c r="MJQ46" s="54"/>
      <c r="MJR46" s="54"/>
      <c r="MJS46" s="54"/>
      <c r="MJY46" s="53"/>
      <c r="MJZ46" s="54"/>
      <c r="MKA46" s="54"/>
      <c r="MKB46" s="54"/>
      <c r="MKC46" s="54"/>
      <c r="MKD46" s="54"/>
      <c r="MKE46" s="54"/>
      <c r="MKK46" s="53"/>
      <c r="MKL46" s="54"/>
      <c r="MKM46" s="54"/>
      <c r="MKN46" s="54"/>
      <c r="MKO46" s="54"/>
      <c r="MKP46" s="54"/>
      <c r="MKQ46" s="54"/>
      <c r="MKW46" s="53"/>
      <c r="MKX46" s="54"/>
      <c r="MKY46" s="54"/>
      <c r="MKZ46" s="54"/>
      <c r="MLA46" s="54"/>
      <c r="MLB46" s="54"/>
      <c r="MLC46" s="54"/>
      <c r="MLI46" s="53"/>
      <c r="MLJ46" s="54"/>
      <c r="MLK46" s="54"/>
      <c r="MLL46" s="54"/>
      <c r="MLM46" s="54"/>
      <c r="MLN46" s="54"/>
      <c r="MLO46" s="54"/>
      <c r="MLU46" s="53"/>
      <c r="MLV46" s="54"/>
      <c r="MLW46" s="54"/>
      <c r="MLX46" s="54"/>
      <c r="MLY46" s="54"/>
      <c r="MLZ46" s="54"/>
      <c r="MMA46" s="54"/>
      <c r="MMG46" s="53"/>
      <c r="MMH46" s="54"/>
      <c r="MMI46" s="54"/>
      <c r="MMJ46" s="54"/>
      <c r="MMK46" s="54"/>
      <c r="MML46" s="54"/>
      <c r="MMM46" s="54"/>
      <c r="MMS46" s="53"/>
      <c r="MMT46" s="54"/>
      <c r="MMU46" s="54"/>
      <c r="MMV46" s="54"/>
      <c r="MMW46" s="54"/>
      <c r="MMX46" s="54"/>
      <c r="MMY46" s="54"/>
      <c r="MNE46" s="53"/>
      <c r="MNF46" s="54"/>
      <c r="MNG46" s="54"/>
      <c r="MNH46" s="54"/>
      <c r="MNI46" s="54"/>
      <c r="MNJ46" s="54"/>
      <c r="MNK46" s="54"/>
      <c r="MNQ46" s="53"/>
      <c r="MNR46" s="54"/>
      <c r="MNS46" s="54"/>
      <c r="MNT46" s="54"/>
      <c r="MNU46" s="54"/>
      <c r="MNV46" s="54"/>
      <c r="MNW46" s="54"/>
      <c r="MOC46" s="53"/>
      <c r="MOD46" s="54"/>
      <c r="MOE46" s="54"/>
      <c r="MOF46" s="54"/>
      <c r="MOG46" s="54"/>
      <c r="MOH46" s="54"/>
      <c r="MOI46" s="54"/>
      <c r="MOO46" s="53"/>
      <c r="MOP46" s="54"/>
      <c r="MOQ46" s="54"/>
      <c r="MOR46" s="54"/>
      <c r="MOS46" s="54"/>
      <c r="MOT46" s="54"/>
      <c r="MOU46" s="54"/>
      <c r="MPA46" s="53"/>
      <c r="MPB46" s="54"/>
      <c r="MPC46" s="54"/>
      <c r="MPD46" s="54"/>
      <c r="MPE46" s="54"/>
      <c r="MPF46" s="54"/>
      <c r="MPG46" s="54"/>
      <c r="MPM46" s="53"/>
      <c r="MPN46" s="54"/>
      <c r="MPO46" s="54"/>
      <c r="MPP46" s="54"/>
      <c r="MPQ46" s="54"/>
      <c r="MPR46" s="54"/>
      <c r="MPS46" s="54"/>
      <c r="MPY46" s="53"/>
      <c r="MPZ46" s="54"/>
      <c r="MQA46" s="54"/>
      <c r="MQB46" s="54"/>
      <c r="MQC46" s="54"/>
      <c r="MQD46" s="54"/>
      <c r="MQE46" s="54"/>
      <c r="MQK46" s="53"/>
      <c r="MQL46" s="54"/>
      <c r="MQM46" s="54"/>
      <c r="MQN46" s="54"/>
      <c r="MQO46" s="54"/>
      <c r="MQP46" s="54"/>
      <c r="MQQ46" s="54"/>
      <c r="MQW46" s="53"/>
      <c r="MQX46" s="54"/>
      <c r="MQY46" s="54"/>
      <c r="MQZ46" s="54"/>
      <c r="MRA46" s="54"/>
      <c r="MRB46" s="54"/>
      <c r="MRC46" s="54"/>
      <c r="MRI46" s="53"/>
      <c r="MRJ46" s="54"/>
      <c r="MRK46" s="54"/>
      <c r="MRL46" s="54"/>
      <c r="MRM46" s="54"/>
      <c r="MRN46" s="54"/>
      <c r="MRO46" s="54"/>
      <c r="MRU46" s="53"/>
      <c r="MRV46" s="54"/>
      <c r="MRW46" s="54"/>
      <c r="MRX46" s="54"/>
      <c r="MRY46" s="54"/>
      <c r="MRZ46" s="54"/>
      <c r="MSA46" s="54"/>
      <c r="MSG46" s="53"/>
      <c r="MSH46" s="54"/>
      <c r="MSI46" s="54"/>
      <c r="MSJ46" s="54"/>
      <c r="MSK46" s="54"/>
      <c r="MSL46" s="54"/>
      <c r="MSM46" s="54"/>
      <c r="MSS46" s="53"/>
      <c r="MST46" s="54"/>
      <c r="MSU46" s="54"/>
      <c r="MSV46" s="54"/>
      <c r="MSW46" s="54"/>
      <c r="MSX46" s="54"/>
      <c r="MSY46" s="54"/>
      <c r="MTE46" s="53"/>
      <c r="MTF46" s="54"/>
      <c r="MTG46" s="54"/>
      <c r="MTH46" s="54"/>
      <c r="MTI46" s="54"/>
      <c r="MTJ46" s="54"/>
      <c r="MTK46" s="54"/>
      <c r="MTQ46" s="53"/>
      <c r="MTR46" s="54"/>
      <c r="MTS46" s="54"/>
      <c r="MTT46" s="54"/>
      <c r="MTU46" s="54"/>
      <c r="MTV46" s="54"/>
      <c r="MTW46" s="54"/>
      <c r="MUC46" s="53"/>
      <c r="MUD46" s="54"/>
      <c r="MUE46" s="54"/>
      <c r="MUF46" s="54"/>
      <c r="MUG46" s="54"/>
      <c r="MUH46" s="54"/>
      <c r="MUI46" s="54"/>
      <c r="MUO46" s="53"/>
      <c r="MUP46" s="54"/>
      <c r="MUQ46" s="54"/>
      <c r="MUR46" s="54"/>
      <c r="MUS46" s="54"/>
      <c r="MUT46" s="54"/>
      <c r="MUU46" s="54"/>
      <c r="MVA46" s="53"/>
      <c r="MVB46" s="54"/>
      <c r="MVC46" s="54"/>
      <c r="MVD46" s="54"/>
      <c r="MVE46" s="54"/>
      <c r="MVF46" s="54"/>
      <c r="MVG46" s="54"/>
      <c r="MVM46" s="53"/>
      <c r="MVN46" s="54"/>
      <c r="MVO46" s="54"/>
      <c r="MVP46" s="54"/>
      <c r="MVQ46" s="54"/>
      <c r="MVR46" s="54"/>
      <c r="MVS46" s="54"/>
      <c r="MVY46" s="53"/>
      <c r="MVZ46" s="54"/>
      <c r="MWA46" s="54"/>
      <c r="MWB46" s="54"/>
      <c r="MWC46" s="54"/>
      <c r="MWD46" s="54"/>
      <c r="MWE46" s="54"/>
      <c r="MWK46" s="53"/>
      <c r="MWL46" s="54"/>
      <c r="MWM46" s="54"/>
      <c r="MWN46" s="54"/>
      <c r="MWO46" s="54"/>
      <c r="MWP46" s="54"/>
      <c r="MWQ46" s="54"/>
      <c r="MWW46" s="53"/>
      <c r="MWX46" s="54"/>
      <c r="MWY46" s="54"/>
      <c r="MWZ46" s="54"/>
      <c r="MXA46" s="54"/>
      <c r="MXB46" s="54"/>
      <c r="MXC46" s="54"/>
      <c r="MXI46" s="53"/>
      <c r="MXJ46" s="54"/>
      <c r="MXK46" s="54"/>
      <c r="MXL46" s="54"/>
      <c r="MXM46" s="54"/>
      <c r="MXN46" s="54"/>
      <c r="MXO46" s="54"/>
      <c r="MXU46" s="53"/>
      <c r="MXV46" s="54"/>
      <c r="MXW46" s="54"/>
      <c r="MXX46" s="54"/>
      <c r="MXY46" s="54"/>
      <c r="MXZ46" s="54"/>
      <c r="MYA46" s="54"/>
      <c r="MYG46" s="53"/>
      <c r="MYH46" s="54"/>
      <c r="MYI46" s="54"/>
      <c r="MYJ46" s="54"/>
      <c r="MYK46" s="54"/>
      <c r="MYL46" s="54"/>
      <c r="MYM46" s="54"/>
      <c r="MYS46" s="53"/>
      <c r="MYT46" s="54"/>
      <c r="MYU46" s="54"/>
      <c r="MYV46" s="54"/>
      <c r="MYW46" s="54"/>
      <c r="MYX46" s="54"/>
      <c r="MYY46" s="54"/>
      <c r="MZE46" s="53"/>
      <c r="MZF46" s="54"/>
      <c r="MZG46" s="54"/>
      <c r="MZH46" s="54"/>
      <c r="MZI46" s="54"/>
      <c r="MZJ46" s="54"/>
      <c r="MZK46" s="54"/>
      <c r="MZQ46" s="53"/>
      <c r="MZR46" s="54"/>
      <c r="MZS46" s="54"/>
      <c r="MZT46" s="54"/>
      <c r="MZU46" s="54"/>
      <c r="MZV46" s="54"/>
      <c r="MZW46" s="54"/>
      <c r="NAC46" s="53"/>
      <c r="NAD46" s="54"/>
      <c r="NAE46" s="54"/>
      <c r="NAF46" s="54"/>
      <c r="NAG46" s="54"/>
      <c r="NAH46" s="54"/>
      <c r="NAI46" s="54"/>
      <c r="NAO46" s="53"/>
      <c r="NAP46" s="54"/>
      <c r="NAQ46" s="54"/>
      <c r="NAR46" s="54"/>
      <c r="NAS46" s="54"/>
      <c r="NAT46" s="54"/>
      <c r="NAU46" s="54"/>
      <c r="NBA46" s="53"/>
      <c r="NBB46" s="54"/>
      <c r="NBC46" s="54"/>
      <c r="NBD46" s="54"/>
      <c r="NBE46" s="54"/>
      <c r="NBF46" s="54"/>
      <c r="NBG46" s="54"/>
      <c r="NBM46" s="53"/>
      <c r="NBN46" s="54"/>
      <c r="NBO46" s="54"/>
      <c r="NBP46" s="54"/>
      <c r="NBQ46" s="54"/>
      <c r="NBR46" s="54"/>
      <c r="NBS46" s="54"/>
      <c r="NBY46" s="53"/>
      <c r="NBZ46" s="54"/>
      <c r="NCA46" s="54"/>
      <c r="NCB46" s="54"/>
      <c r="NCC46" s="54"/>
      <c r="NCD46" s="54"/>
      <c r="NCE46" s="54"/>
      <c r="NCK46" s="53"/>
      <c r="NCL46" s="54"/>
      <c r="NCM46" s="54"/>
      <c r="NCN46" s="54"/>
      <c r="NCO46" s="54"/>
      <c r="NCP46" s="54"/>
      <c r="NCQ46" s="54"/>
      <c r="NCW46" s="53"/>
      <c r="NCX46" s="54"/>
      <c r="NCY46" s="54"/>
      <c r="NCZ46" s="54"/>
      <c r="NDA46" s="54"/>
      <c r="NDB46" s="54"/>
      <c r="NDC46" s="54"/>
      <c r="NDI46" s="53"/>
      <c r="NDJ46" s="54"/>
      <c r="NDK46" s="54"/>
      <c r="NDL46" s="54"/>
      <c r="NDM46" s="54"/>
      <c r="NDN46" s="54"/>
      <c r="NDO46" s="54"/>
      <c r="NDU46" s="53"/>
      <c r="NDV46" s="54"/>
      <c r="NDW46" s="54"/>
      <c r="NDX46" s="54"/>
      <c r="NDY46" s="54"/>
      <c r="NDZ46" s="54"/>
      <c r="NEA46" s="54"/>
      <c r="NEG46" s="53"/>
      <c r="NEH46" s="54"/>
      <c r="NEI46" s="54"/>
      <c r="NEJ46" s="54"/>
      <c r="NEK46" s="54"/>
      <c r="NEL46" s="54"/>
      <c r="NEM46" s="54"/>
      <c r="NES46" s="53"/>
      <c r="NET46" s="54"/>
      <c r="NEU46" s="54"/>
      <c r="NEV46" s="54"/>
      <c r="NEW46" s="54"/>
      <c r="NEX46" s="54"/>
      <c r="NEY46" s="54"/>
      <c r="NFE46" s="53"/>
      <c r="NFF46" s="54"/>
      <c r="NFG46" s="54"/>
      <c r="NFH46" s="54"/>
      <c r="NFI46" s="54"/>
      <c r="NFJ46" s="54"/>
      <c r="NFK46" s="54"/>
      <c r="NFQ46" s="53"/>
      <c r="NFR46" s="54"/>
      <c r="NFS46" s="54"/>
      <c r="NFT46" s="54"/>
      <c r="NFU46" s="54"/>
      <c r="NFV46" s="54"/>
      <c r="NFW46" s="54"/>
      <c r="NGC46" s="53"/>
      <c r="NGD46" s="54"/>
      <c r="NGE46" s="54"/>
      <c r="NGF46" s="54"/>
      <c r="NGG46" s="54"/>
      <c r="NGH46" s="54"/>
      <c r="NGI46" s="54"/>
      <c r="NGO46" s="53"/>
      <c r="NGP46" s="54"/>
      <c r="NGQ46" s="54"/>
      <c r="NGR46" s="54"/>
      <c r="NGS46" s="54"/>
      <c r="NGT46" s="54"/>
      <c r="NGU46" s="54"/>
      <c r="NHA46" s="53"/>
      <c r="NHB46" s="54"/>
      <c r="NHC46" s="54"/>
      <c r="NHD46" s="54"/>
      <c r="NHE46" s="54"/>
      <c r="NHF46" s="54"/>
      <c r="NHG46" s="54"/>
      <c r="NHM46" s="53"/>
      <c r="NHN46" s="54"/>
      <c r="NHO46" s="54"/>
      <c r="NHP46" s="54"/>
      <c r="NHQ46" s="54"/>
      <c r="NHR46" s="54"/>
      <c r="NHS46" s="54"/>
      <c r="NHY46" s="53"/>
      <c r="NHZ46" s="54"/>
      <c r="NIA46" s="54"/>
      <c r="NIB46" s="54"/>
      <c r="NIC46" s="54"/>
      <c r="NID46" s="54"/>
      <c r="NIE46" s="54"/>
      <c r="NIK46" s="53"/>
      <c r="NIL46" s="54"/>
      <c r="NIM46" s="54"/>
      <c r="NIN46" s="54"/>
      <c r="NIO46" s="54"/>
      <c r="NIP46" s="54"/>
      <c r="NIQ46" s="54"/>
      <c r="NIW46" s="53"/>
      <c r="NIX46" s="54"/>
      <c r="NIY46" s="54"/>
      <c r="NIZ46" s="54"/>
      <c r="NJA46" s="54"/>
      <c r="NJB46" s="54"/>
      <c r="NJC46" s="54"/>
      <c r="NJI46" s="53"/>
      <c r="NJJ46" s="54"/>
      <c r="NJK46" s="54"/>
      <c r="NJL46" s="54"/>
      <c r="NJM46" s="54"/>
      <c r="NJN46" s="54"/>
      <c r="NJO46" s="54"/>
      <c r="NJU46" s="53"/>
      <c r="NJV46" s="54"/>
      <c r="NJW46" s="54"/>
      <c r="NJX46" s="54"/>
      <c r="NJY46" s="54"/>
      <c r="NJZ46" s="54"/>
      <c r="NKA46" s="54"/>
      <c r="NKG46" s="53"/>
      <c r="NKH46" s="54"/>
      <c r="NKI46" s="54"/>
      <c r="NKJ46" s="54"/>
      <c r="NKK46" s="54"/>
      <c r="NKL46" s="54"/>
      <c r="NKM46" s="54"/>
      <c r="NKS46" s="53"/>
      <c r="NKT46" s="54"/>
      <c r="NKU46" s="54"/>
      <c r="NKV46" s="54"/>
      <c r="NKW46" s="54"/>
      <c r="NKX46" s="54"/>
      <c r="NKY46" s="54"/>
      <c r="NLE46" s="53"/>
      <c r="NLF46" s="54"/>
      <c r="NLG46" s="54"/>
      <c r="NLH46" s="54"/>
      <c r="NLI46" s="54"/>
      <c r="NLJ46" s="54"/>
      <c r="NLK46" s="54"/>
      <c r="NLQ46" s="53"/>
      <c r="NLR46" s="54"/>
      <c r="NLS46" s="54"/>
      <c r="NLT46" s="54"/>
      <c r="NLU46" s="54"/>
      <c r="NLV46" s="54"/>
      <c r="NLW46" s="54"/>
      <c r="NMC46" s="53"/>
      <c r="NMD46" s="54"/>
      <c r="NME46" s="54"/>
      <c r="NMF46" s="54"/>
      <c r="NMG46" s="54"/>
      <c r="NMH46" s="54"/>
      <c r="NMI46" s="54"/>
      <c r="NMO46" s="53"/>
      <c r="NMP46" s="54"/>
      <c r="NMQ46" s="54"/>
      <c r="NMR46" s="54"/>
      <c r="NMS46" s="54"/>
      <c r="NMT46" s="54"/>
      <c r="NMU46" s="54"/>
      <c r="NNA46" s="53"/>
      <c r="NNB46" s="54"/>
      <c r="NNC46" s="54"/>
      <c r="NND46" s="54"/>
      <c r="NNE46" s="54"/>
      <c r="NNF46" s="54"/>
      <c r="NNG46" s="54"/>
      <c r="NNM46" s="53"/>
      <c r="NNN46" s="54"/>
      <c r="NNO46" s="54"/>
      <c r="NNP46" s="54"/>
      <c r="NNQ46" s="54"/>
      <c r="NNR46" s="54"/>
      <c r="NNS46" s="54"/>
      <c r="NNY46" s="53"/>
      <c r="NNZ46" s="54"/>
      <c r="NOA46" s="54"/>
      <c r="NOB46" s="54"/>
      <c r="NOC46" s="54"/>
      <c r="NOD46" s="54"/>
      <c r="NOE46" s="54"/>
      <c r="NOK46" s="53"/>
      <c r="NOL46" s="54"/>
      <c r="NOM46" s="54"/>
      <c r="NON46" s="54"/>
      <c r="NOO46" s="54"/>
      <c r="NOP46" s="54"/>
      <c r="NOQ46" s="54"/>
      <c r="NOW46" s="53"/>
      <c r="NOX46" s="54"/>
      <c r="NOY46" s="54"/>
      <c r="NOZ46" s="54"/>
      <c r="NPA46" s="54"/>
      <c r="NPB46" s="54"/>
      <c r="NPC46" s="54"/>
      <c r="NPI46" s="53"/>
      <c r="NPJ46" s="54"/>
      <c r="NPK46" s="54"/>
      <c r="NPL46" s="54"/>
      <c r="NPM46" s="54"/>
      <c r="NPN46" s="54"/>
      <c r="NPO46" s="54"/>
      <c r="NPU46" s="53"/>
      <c r="NPV46" s="54"/>
      <c r="NPW46" s="54"/>
      <c r="NPX46" s="54"/>
      <c r="NPY46" s="54"/>
      <c r="NPZ46" s="54"/>
      <c r="NQA46" s="54"/>
      <c r="NQG46" s="53"/>
      <c r="NQH46" s="54"/>
      <c r="NQI46" s="54"/>
      <c r="NQJ46" s="54"/>
      <c r="NQK46" s="54"/>
      <c r="NQL46" s="54"/>
      <c r="NQM46" s="54"/>
      <c r="NQS46" s="53"/>
      <c r="NQT46" s="54"/>
      <c r="NQU46" s="54"/>
      <c r="NQV46" s="54"/>
      <c r="NQW46" s="54"/>
      <c r="NQX46" s="54"/>
      <c r="NQY46" s="54"/>
      <c r="NRE46" s="53"/>
      <c r="NRF46" s="54"/>
      <c r="NRG46" s="54"/>
      <c r="NRH46" s="54"/>
      <c r="NRI46" s="54"/>
      <c r="NRJ46" s="54"/>
      <c r="NRK46" s="54"/>
      <c r="NRQ46" s="53"/>
      <c r="NRR46" s="54"/>
      <c r="NRS46" s="54"/>
      <c r="NRT46" s="54"/>
      <c r="NRU46" s="54"/>
      <c r="NRV46" s="54"/>
      <c r="NRW46" s="54"/>
      <c r="NSC46" s="53"/>
      <c r="NSD46" s="54"/>
      <c r="NSE46" s="54"/>
      <c r="NSF46" s="54"/>
      <c r="NSG46" s="54"/>
      <c r="NSH46" s="54"/>
      <c r="NSI46" s="54"/>
      <c r="NSO46" s="53"/>
      <c r="NSP46" s="54"/>
      <c r="NSQ46" s="54"/>
      <c r="NSR46" s="54"/>
      <c r="NSS46" s="54"/>
      <c r="NST46" s="54"/>
      <c r="NSU46" s="54"/>
      <c r="NTA46" s="53"/>
      <c r="NTB46" s="54"/>
      <c r="NTC46" s="54"/>
      <c r="NTD46" s="54"/>
      <c r="NTE46" s="54"/>
      <c r="NTF46" s="54"/>
      <c r="NTG46" s="54"/>
      <c r="NTM46" s="53"/>
      <c r="NTN46" s="54"/>
      <c r="NTO46" s="54"/>
      <c r="NTP46" s="54"/>
      <c r="NTQ46" s="54"/>
      <c r="NTR46" s="54"/>
      <c r="NTS46" s="54"/>
      <c r="NTY46" s="53"/>
      <c r="NTZ46" s="54"/>
      <c r="NUA46" s="54"/>
      <c r="NUB46" s="54"/>
      <c r="NUC46" s="54"/>
      <c r="NUD46" s="54"/>
      <c r="NUE46" s="54"/>
      <c r="NUK46" s="53"/>
      <c r="NUL46" s="54"/>
      <c r="NUM46" s="54"/>
      <c r="NUN46" s="54"/>
      <c r="NUO46" s="54"/>
      <c r="NUP46" s="54"/>
      <c r="NUQ46" s="54"/>
      <c r="NUW46" s="53"/>
      <c r="NUX46" s="54"/>
      <c r="NUY46" s="54"/>
      <c r="NUZ46" s="54"/>
      <c r="NVA46" s="54"/>
      <c r="NVB46" s="54"/>
      <c r="NVC46" s="54"/>
      <c r="NVI46" s="53"/>
      <c r="NVJ46" s="54"/>
      <c r="NVK46" s="54"/>
      <c r="NVL46" s="54"/>
      <c r="NVM46" s="54"/>
      <c r="NVN46" s="54"/>
      <c r="NVO46" s="54"/>
      <c r="NVU46" s="53"/>
      <c r="NVV46" s="54"/>
      <c r="NVW46" s="54"/>
      <c r="NVX46" s="54"/>
      <c r="NVY46" s="54"/>
      <c r="NVZ46" s="54"/>
      <c r="NWA46" s="54"/>
      <c r="NWG46" s="53"/>
      <c r="NWH46" s="54"/>
      <c r="NWI46" s="54"/>
      <c r="NWJ46" s="54"/>
      <c r="NWK46" s="54"/>
      <c r="NWL46" s="54"/>
      <c r="NWM46" s="54"/>
      <c r="NWS46" s="53"/>
      <c r="NWT46" s="54"/>
      <c r="NWU46" s="54"/>
      <c r="NWV46" s="54"/>
      <c r="NWW46" s="54"/>
      <c r="NWX46" s="54"/>
      <c r="NWY46" s="54"/>
      <c r="NXE46" s="53"/>
      <c r="NXF46" s="54"/>
      <c r="NXG46" s="54"/>
      <c r="NXH46" s="54"/>
      <c r="NXI46" s="54"/>
      <c r="NXJ46" s="54"/>
      <c r="NXK46" s="54"/>
      <c r="NXQ46" s="53"/>
      <c r="NXR46" s="54"/>
      <c r="NXS46" s="54"/>
      <c r="NXT46" s="54"/>
      <c r="NXU46" s="54"/>
      <c r="NXV46" s="54"/>
      <c r="NXW46" s="54"/>
      <c r="NYC46" s="53"/>
      <c r="NYD46" s="54"/>
      <c r="NYE46" s="54"/>
      <c r="NYF46" s="54"/>
      <c r="NYG46" s="54"/>
      <c r="NYH46" s="54"/>
      <c r="NYI46" s="54"/>
      <c r="NYO46" s="53"/>
      <c r="NYP46" s="54"/>
      <c r="NYQ46" s="54"/>
      <c r="NYR46" s="54"/>
      <c r="NYS46" s="54"/>
      <c r="NYT46" s="54"/>
      <c r="NYU46" s="54"/>
      <c r="NZA46" s="53"/>
      <c r="NZB46" s="54"/>
      <c r="NZC46" s="54"/>
      <c r="NZD46" s="54"/>
      <c r="NZE46" s="54"/>
      <c r="NZF46" s="54"/>
      <c r="NZG46" s="54"/>
      <c r="NZM46" s="53"/>
      <c r="NZN46" s="54"/>
      <c r="NZO46" s="54"/>
      <c r="NZP46" s="54"/>
      <c r="NZQ46" s="54"/>
      <c r="NZR46" s="54"/>
      <c r="NZS46" s="54"/>
      <c r="NZY46" s="53"/>
      <c r="NZZ46" s="54"/>
      <c r="OAA46" s="54"/>
      <c r="OAB46" s="54"/>
      <c r="OAC46" s="54"/>
      <c r="OAD46" s="54"/>
      <c r="OAE46" s="54"/>
      <c r="OAK46" s="53"/>
      <c r="OAL46" s="54"/>
      <c r="OAM46" s="54"/>
      <c r="OAN46" s="54"/>
      <c r="OAO46" s="54"/>
      <c r="OAP46" s="54"/>
      <c r="OAQ46" s="54"/>
      <c r="OAW46" s="53"/>
      <c r="OAX46" s="54"/>
      <c r="OAY46" s="54"/>
      <c r="OAZ46" s="54"/>
      <c r="OBA46" s="54"/>
      <c r="OBB46" s="54"/>
      <c r="OBC46" s="54"/>
      <c r="OBI46" s="53"/>
      <c r="OBJ46" s="54"/>
      <c r="OBK46" s="54"/>
      <c r="OBL46" s="54"/>
      <c r="OBM46" s="54"/>
      <c r="OBN46" s="54"/>
      <c r="OBO46" s="54"/>
      <c r="OBU46" s="53"/>
      <c r="OBV46" s="54"/>
      <c r="OBW46" s="54"/>
      <c r="OBX46" s="54"/>
      <c r="OBY46" s="54"/>
      <c r="OBZ46" s="54"/>
      <c r="OCA46" s="54"/>
      <c r="OCG46" s="53"/>
      <c r="OCH46" s="54"/>
      <c r="OCI46" s="54"/>
      <c r="OCJ46" s="54"/>
      <c r="OCK46" s="54"/>
      <c r="OCL46" s="54"/>
      <c r="OCM46" s="54"/>
      <c r="OCS46" s="53"/>
      <c r="OCT46" s="54"/>
      <c r="OCU46" s="54"/>
      <c r="OCV46" s="54"/>
      <c r="OCW46" s="54"/>
      <c r="OCX46" s="54"/>
      <c r="OCY46" s="54"/>
      <c r="ODE46" s="53"/>
      <c r="ODF46" s="54"/>
      <c r="ODG46" s="54"/>
      <c r="ODH46" s="54"/>
      <c r="ODI46" s="54"/>
      <c r="ODJ46" s="54"/>
      <c r="ODK46" s="54"/>
      <c r="ODQ46" s="53"/>
      <c r="ODR46" s="54"/>
      <c r="ODS46" s="54"/>
      <c r="ODT46" s="54"/>
      <c r="ODU46" s="54"/>
      <c r="ODV46" s="54"/>
      <c r="ODW46" s="54"/>
      <c r="OEC46" s="53"/>
      <c r="OED46" s="54"/>
      <c r="OEE46" s="54"/>
      <c r="OEF46" s="54"/>
      <c r="OEG46" s="54"/>
      <c r="OEH46" s="54"/>
      <c r="OEI46" s="54"/>
      <c r="OEO46" s="53"/>
      <c r="OEP46" s="54"/>
      <c r="OEQ46" s="54"/>
      <c r="OER46" s="54"/>
      <c r="OES46" s="54"/>
      <c r="OET46" s="54"/>
      <c r="OEU46" s="54"/>
      <c r="OFA46" s="53"/>
      <c r="OFB46" s="54"/>
      <c r="OFC46" s="54"/>
      <c r="OFD46" s="54"/>
      <c r="OFE46" s="54"/>
      <c r="OFF46" s="54"/>
      <c r="OFG46" s="54"/>
      <c r="OFM46" s="53"/>
      <c r="OFN46" s="54"/>
      <c r="OFO46" s="54"/>
      <c r="OFP46" s="54"/>
      <c r="OFQ46" s="54"/>
      <c r="OFR46" s="54"/>
      <c r="OFS46" s="54"/>
      <c r="OFY46" s="53"/>
      <c r="OFZ46" s="54"/>
      <c r="OGA46" s="54"/>
      <c r="OGB46" s="54"/>
      <c r="OGC46" s="54"/>
      <c r="OGD46" s="54"/>
      <c r="OGE46" s="54"/>
      <c r="OGK46" s="53"/>
      <c r="OGL46" s="54"/>
      <c r="OGM46" s="54"/>
      <c r="OGN46" s="54"/>
      <c r="OGO46" s="54"/>
      <c r="OGP46" s="54"/>
      <c r="OGQ46" s="54"/>
      <c r="OGW46" s="53"/>
      <c r="OGX46" s="54"/>
      <c r="OGY46" s="54"/>
      <c r="OGZ46" s="54"/>
      <c r="OHA46" s="54"/>
      <c r="OHB46" s="54"/>
      <c r="OHC46" s="54"/>
      <c r="OHI46" s="53"/>
      <c r="OHJ46" s="54"/>
      <c r="OHK46" s="54"/>
      <c r="OHL46" s="54"/>
      <c r="OHM46" s="54"/>
      <c r="OHN46" s="54"/>
      <c r="OHO46" s="54"/>
      <c r="OHU46" s="53"/>
      <c r="OHV46" s="54"/>
      <c r="OHW46" s="54"/>
      <c r="OHX46" s="54"/>
      <c r="OHY46" s="54"/>
      <c r="OHZ46" s="54"/>
      <c r="OIA46" s="54"/>
      <c r="OIG46" s="53"/>
      <c r="OIH46" s="54"/>
      <c r="OII46" s="54"/>
      <c r="OIJ46" s="54"/>
      <c r="OIK46" s="54"/>
      <c r="OIL46" s="54"/>
      <c r="OIM46" s="54"/>
      <c r="OIS46" s="53"/>
      <c r="OIT46" s="54"/>
      <c r="OIU46" s="54"/>
      <c r="OIV46" s="54"/>
      <c r="OIW46" s="54"/>
      <c r="OIX46" s="54"/>
      <c r="OIY46" s="54"/>
      <c r="OJE46" s="53"/>
      <c r="OJF46" s="54"/>
      <c r="OJG46" s="54"/>
      <c r="OJH46" s="54"/>
      <c r="OJI46" s="54"/>
      <c r="OJJ46" s="54"/>
      <c r="OJK46" s="54"/>
      <c r="OJQ46" s="53"/>
      <c r="OJR46" s="54"/>
      <c r="OJS46" s="54"/>
      <c r="OJT46" s="54"/>
      <c r="OJU46" s="54"/>
      <c r="OJV46" s="54"/>
      <c r="OJW46" s="54"/>
      <c r="OKC46" s="53"/>
      <c r="OKD46" s="54"/>
      <c r="OKE46" s="54"/>
      <c r="OKF46" s="54"/>
      <c r="OKG46" s="54"/>
      <c r="OKH46" s="54"/>
      <c r="OKI46" s="54"/>
      <c r="OKO46" s="53"/>
      <c r="OKP46" s="54"/>
      <c r="OKQ46" s="54"/>
      <c r="OKR46" s="54"/>
      <c r="OKS46" s="54"/>
      <c r="OKT46" s="54"/>
      <c r="OKU46" s="54"/>
      <c r="OLA46" s="53"/>
      <c r="OLB46" s="54"/>
      <c r="OLC46" s="54"/>
      <c r="OLD46" s="54"/>
      <c r="OLE46" s="54"/>
      <c r="OLF46" s="54"/>
      <c r="OLG46" s="54"/>
      <c r="OLM46" s="53"/>
      <c r="OLN46" s="54"/>
      <c r="OLO46" s="54"/>
      <c r="OLP46" s="54"/>
      <c r="OLQ46" s="54"/>
      <c r="OLR46" s="54"/>
      <c r="OLS46" s="54"/>
      <c r="OLY46" s="53"/>
      <c r="OLZ46" s="54"/>
      <c r="OMA46" s="54"/>
      <c r="OMB46" s="54"/>
      <c r="OMC46" s="54"/>
      <c r="OMD46" s="54"/>
      <c r="OME46" s="54"/>
      <c r="OMK46" s="53"/>
      <c r="OML46" s="54"/>
      <c r="OMM46" s="54"/>
      <c r="OMN46" s="54"/>
      <c r="OMO46" s="54"/>
      <c r="OMP46" s="54"/>
      <c r="OMQ46" s="54"/>
      <c r="OMW46" s="53"/>
      <c r="OMX46" s="54"/>
      <c r="OMY46" s="54"/>
      <c r="OMZ46" s="54"/>
      <c r="ONA46" s="54"/>
      <c r="ONB46" s="54"/>
      <c r="ONC46" s="54"/>
      <c r="ONI46" s="53"/>
      <c r="ONJ46" s="54"/>
      <c r="ONK46" s="54"/>
      <c r="ONL46" s="54"/>
      <c r="ONM46" s="54"/>
      <c r="ONN46" s="54"/>
      <c r="ONO46" s="54"/>
      <c r="ONU46" s="53"/>
      <c r="ONV46" s="54"/>
      <c r="ONW46" s="54"/>
      <c r="ONX46" s="54"/>
      <c r="ONY46" s="54"/>
      <c r="ONZ46" s="54"/>
      <c r="OOA46" s="54"/>
      <c r="OOG46" s="53"/>
      <c r="OOH46" s="54"/>
      <c r="OOI46" s="54"/>
      <c r="OOJ46" s="54"/>
      <c r="OOK46" s="54"/>
      <c r="OOL46" s="54"/>
      <c r="OOM46" s="54"/>
      <c r="OOS46" s="53"/>
      <c r="OOT46" s="54"/>
      <c r="OOU46" s="54"/>
      <c r="OOV46" s="54"/>
      <c r="OOW46" s="54"/>
      <c r="OOX46" s="54"/>
      <c r="OOY46" s="54"/>
      <c r="OPE46" s="53"/>
      <c r="OPF46" s="54"/>
      <c r="OPG46" s="54"/>
      <c r="OPH46" s="54"/>
      <c r="OPI46" s="54"/>
      <c r="OPJ46" s="54"/>
      <c r="OPK46" s="54"/>
      <c r="OPQ46" s="53"/>
      <c r="OPR46" s="54"/>
      <c r="OPS46" s="54"/>
      <c r="OPT46" s="54"/>
      <c r="OPU46" s="54"/>
      <c r="OPV46" s="54"/>
      <c r="OPW46" s="54"/>
      <c r="OQC46" s="53"/>
      <c r="OQD46" s="54"/>
      <c r="OQE46" s="54"/>
      <c r="OQF46" s="54"/>
      <c r="OQG46" s="54"/>
      <c r="OQH46" s="54"/>
      <c r="OQI46" s="54"/>
      <c r="OQO46" s="53"/>
      <c r="OQP46" s="54"/>
      <c r="OQQ46" s="54"/>
      <c r="OQR46" s="54"/>
      <c r="OQS46" s="54"/>
      <c r="OQT46" s="54"/>
      <c r="OQU46" s="54"/>
      <c r="ORA46" s="53"/>
      <c r="ORB46" s="54"/>
      <c r="ORC46" s="54"/>
      <c r="ORD46" s="54"/>
      <c r="ORE46" s="54"/>
      <c r="ORF46" s="54"/>
      <c r="ORG46" s="54"/>
      <c r="ORM46" s="53"/>
      <c r="ORN46" s="54"/>
      <c r="ORO46" s="54"/>
      <c r="ORP46" s="54"/>
      <c r="ORQ46" s="54"/>
      <c r="ORR46" s="54"/>
      <c r="ORS46" s="54"/>
      <c r="ORY46" s="53"/>
      <c r="ORZ46" s="54"/>
      <c r="OSA46" s="54"/>
      <c r="OSB46" s="54"/>
      <c r="OSC46" s="54"/>
      <c r="OSD46" s="54"/>
      <c r="OSE46" s="54"/>
      <c r="OSK46" s="53"/>
      <c r="OSL46" s="54"/>
      <c r="OSM46" s="54"/>
      <c r="OSN46" s="54"/>
      <c r="OSO46" s="54"/>
      <c r="OSP46" s="54"/>
      <c r="OSQ46" s="54"/>
      <c r="OSW46" s="53"/>
      <c r="OSX46" s="54"/>
      <c r="OSY46" s="54"/>
      <c r="OSZ46" s="54"/>
      <c r="OTA46" s="54"/>
      <c r="OTB46" s="54"/>
      <c r="OTC46" s="54"/>
      <c r="OTI46" s="53"/>
      <c r="OTJ46" s="54"/>
      <c r="OTK46" s="54"/>
      <c r="OTL46" s="54"/>
      <c r="OTM46" s="54"/>
      <c r="OTN46" s="54"/>
      <c r="OTO46" s="54"/>
      <c r="OTU46" s="53"/>
      <c r="OTV46" s="54"/>
      <c r="OTW46" s="54"/>
      <c r="OTX46" s="54"/>
      <c r="OTY46" s="54"/>
      <c r="OTZ46" s="54"/>
      <c r="OUA46" s="54"/>
      <c r="OUG46" s="53"/>
      <c r="OUH46" s="54"/>
      <c r="OUI46" s="54"/>
      <c r="OUJ46" s="54"/>
      <c r="OUK46" s="54"/>
      <c r="OUL46" s="54"/>
      <c r="OUM46" s="54"/>
      <c r="OUS46" s="53"/>
      <c r="OUT46" s="54"/>
      <c r="OUU46" s="54"/>
      <c r="OUV46" s="54"/>
      <c r="OUW46" s="54"/>
      <c r="OUX46" s="54"/>
      <c r="OUY46" s="54"/>
      <c r="OVE46" s="53"/>
      <c r="OVF46" s="54"/>
      <c r="OVG46" s="54"/>
      <c r="OVH46" s="54"/>
      <c r="OVI46" s="54"/>
      <c r="OVJ46" s="54"/>
      <c r="OVK46" s="54"/>
      <c r="OVQ46" s="53"/>
      <c r="OVR46" s="54"/>
      <c r="OVS46" s="54"/>
      <c r="OVT46" s="54"/>
      <c r="OVU46" s="54"/>
      <c r="OVV46" s="54"/>
      <c r="OVW46" s="54"/>
      <c r="OWC46" s="53"/>
      <c r="OWD46" s="54"/>
      <c r="OWE46" s="54"/>
      <c r="OWF46" s="54"/>
      <c r="OWG46" s="54"/>
      <c r="OWH46" s="54"/>
      <c r="OWI46" s="54"/>
      <c r="OWO46" s="53"/>
      <c r="OWP46" s="54"/>
      <c r="OWQ46" s="54"/>
      <c r="OWR46" s="54"/>
      <c r="OWS46" s="54"/>
      <c r="OWT46" s="54"/>
      <c r="OWU46" s="54"/>
      <c r="OXA46" s="53"/>
      <c r="OXB46" s="54"/>
      <c r="OXC46" s="54"/>
      <c r="OXD46" s="54"/>
      <c r="OXE46" s="54"/>
      <c r="OXF46" s="54"/>
      <c r="OXG46" s="54"/>
      <c r="OXM46" s="53"/>
      <c r="OXN46" s="54"/>
      <c r="OXO46" s="54"/>
      <c r="OXP46" s="54"/>
      <c r="OXQ46" s="54"/>
      <c r="OXR46" s="54"/>
      <c r="OXS46" s="54"/>
      <c r="OXY46" s="53"/>
      <c r="OXZ46" s="54"/>
      <c r="OYA46" s="54"/>
      <c r="OYB46" s="54"/>
      <c r="OYC46" s="54"/>
      <c r="OYD46" s="54"/>
      <c r="OYE46" s="54"/>
      <c r="OYK46" s="53"/>
      <c r="OYL46" s="54"/>
      <c r="OYM46" s="54"/>
      <c r="OYN46" s="54"/>
      <c r="OYO46" s="54"/>
      <c r="OYP46" s="54"/>
      <c r="OYQ46" s="54"/>
      <c r="OYW46" s="53"/>
      <c r="OYX46" s="54"/>
      <c r="OYY46" s="54"/>
      <c r="OYZ46" s="54"/>
      <c r="OZA46" s="54"/>
      <c r="OZB46" s="54"/>
      <c r="OZC46" s="54"/>
      <c r="OZI46" s="53"/>
      <c r="OZJ46" s="54"/>
      <c r="OZK46" s="54"/>
      <c r="OZL46" s="54"/>
      <c r="OZM46" s="54"/>
      <c r="OZN46" s="54"/>
      <c r="OZO46" s="54"/>
      <c r="OZU46" s="53"/>
      <c r="OZV46" s="54"/>
      <c r="OZW46" s="54"/>
      <c r="OZX46" s="54"/>
      <c r="OZY46" s="54"/>
      <c r="OZZ46" s="54"/>
      <c r="PAA46" s="54"/>
      <c r="PAG46" s="53"/>
      <c r="PAH46" s="54"/>
      <c r="PAI46" s="54"/>
      <c r="PAJ46" s="54"/>
      <c r="PAK46" s="54"/>
      <c r="PAL46" s="54"/>
      <c r="PAM46" s="54"/>
      <c r="PAS46" s="53"/>
      <c r="PAT46" s="54"/>
      <c r="PAU46" s="54"/>
      <c r="PAV46" s="54"/>
      <c r="PAW46" s="54"/>
      <c r="PAX46" s="54"/>
      <c r="PAY46" s="54"/>
      <c r="PBE46" s="53"/>
      <c r="PBF46" s="54"/>
      <c r="PBG46" s="54"/>
      <c r="PBH46" s="54"/>
      <c r="PBI46" s="54"/>
      <c r="PBJ46" s="54"/>
      <c r="PBK46" s="54"/>
      <c r="PBQ46" s="53"/>
      <c r="PBR46" s="54"/>
      <c r="PBS46" s="54"/>
      <c r="PBT46" s="54"/>
      <c r="PBU46" s="54"/>
      <c r="PBV46" s="54"/>
      <c r="PBW46" s="54"/>
      <c r="PCC46" s="53"/>
      <c r="PCD46" s="54"/>
      <c r="PCE46" s="54"/>
      <c r="PCF46" s="54"/>
      <c r="PCG46" s="54"/>
      <c r="PCH46" s="54"/>
      <c r="PCI46" s="54"/>
      <c r="PCO46" s="53"/>
      <c r="PCP46" s="54"/>
      <c r="PCQ46" s="54"/>
      <c r="PCR46" s="54"/>
      <c r="PCS46" s="54"/>
      <c r="PCT46" s="54"/>
      <c r="PCU46" s="54"/>
      <c r="PDA46" s="53"/>
      <c r="PDB46" s="54"/>
      <c r="PDC46" s="54"/>
      <c r="PDD46" s="54"/>
      <c r="PDE46" s="54"/>
      <c r="PDF46" s="54"/>
      <c r="PDG46" s="54"/>
      <c r="PDM46" s="53"/>
      <c r="PDN46" s="54"/>
      <c r="PDO46" s="54"/>
      <c r="PDP46" s="54"/>
      <c r="PDQ46" s="54"/>
      <c r="PDR46" s="54"/>
      <c r="PDS46" s="54"/>
      <c r="PDY46" s="53"/>
      <c r="PDZ46" s="54"/>
      <c r="PEA46" s="54"/>
      <c r="PEB46" s="54"/>
      <c r="PEC46" s="54"/>
      <c r="PED46" s="54"/>
      <c r="PEE46" s="54"/>
      <c r="PEK46" s="53"/>
      <c r="PEL46" s="54"/>
      <c r="PEM46" s="54"/>
      <c r="PEN46" s="54"/>
      <c r="PEO46" s="54"/>
      <c r="PEP46" s="54"/>
      <c r="PEQ46" s="54"/>
      <c r="PEW46" s="53"/>
      <c r="PEX46" s="54"/>
      <c r="PEY46" s="54"/>
      <c r="PEZ46" s="54"/>
      <c r="PFA46" s="54"/>
      <c r="PFB46" s="54"/>
      <c r="PFC46" s="54"/>
      <c r="PFI46" s="53"/>
      <c r="PFJ46" s="54"/>
      <c r="PFK46" s="54"/>
      <c r="PFL46" s="54"/>
      <c r="PFM46" s="54"/>
      <c r="PFN46" s="54"/>
      <c r="PFO46" s="54"/>
      <c r="PFU46" s="53"/>
      <c r="PFV46" s="54"/>
      <c r="PFW46" s="54"/>
      <c r="PFX46" s="54"/>
      <c r="PFY46" s="54"/>
      <c r="PFZ46" s="54"/>
      <c r="PGA46" s="54"/>
      <c r="PGG46" s="53"/>
      <c r="PGH46" s="54"/>
      <c r="PGI46" s="54"/>
      <c r="PGJ46" s="54"/>
      <c r="PGK46" s="54"/>
      <c r="PGL46" s="54"/>
      <c r="PGM46" s="54"/>
      <c r="PGS46" s="53"/>
      <c r="PGT46" s="54"/>
      <c r="PGU46" s="54"/>
      <c r="PGV46" s="54"/>
      <c r="PGW46" s="54"/>
      <c r="PGX46" s="54"/>
      <c r="PGY46" s="54"/>
      <c r="PHE46" s="53"/>
      <c r="PHF46" s="54"/>
      <c r="PHG46" s="54"/>
      <c r="PHH46" s="54"/>
      <c r="PHI46" s="54"/>
      <c r="PHJ46" s="54"/>
      <c r="PHK46" s="54"/>
      <c r="PHQ46" s="53"/>
      <c r="PHR46" s="54"/>
      <c r="PHS46" s="54"/>
      <c r="PHT46" s="54"/>
      <c r="PHU46" s="54"/>
      <c r="PHV46" s="54"/>
      <c r="PHW46" s="54"/>
      <c r="PIC46" s="53"/>
      <c r="PID46" s="54"/>
      <c r="PIE46" s="54"/>
      <c r="PIF46" s="54"/>
      <c r="PIG46" s="54"/>
      <c r="PIH46" s="54"/>
      <c r="PII46" s="54"/>
      <c r="PIO46" s="53"/>
      <c r="PIP46" s="54"/>
      <c r="PIQ46" s="54"/>
      <c r="PIR46" s="54"/>
      <c r="PIS46" s="54"/>
      <c r="PIT46" s="54"/>
      <c r="PIU46" s="54"/>
      <c r="PJA46" s="53"/>
      <c r="PJB46" s="54"/>
      <c r="PJC46" s="54"/>
      <c r="PJD46" s="54"/>
      <c r="PJE46" s="54"/>
      <c r="PJF46" s="54"/>
      <c r="PJG46" s="54"/>
      <c r="PJM46" s="53"/>
      <c r="PJN46" s="54"/>
      <c r="PJO46" s="54"/>
      <c r="PJP46" s="54"/>
      <c r="PJQ46" s="54"/>
      <c r="PJR46" s="54"/>
      <c r="PJS46" s="54"/>
      <c r="PJY46" s="53"/>
      <c r="PJZ46" s="54"/>
      <c r="PKA46" s="54"/>
      <c r="PKB46" s="54"/>
      <c r="PKC46" s="54"/>
      <c r="PKD46" s="54"/>
      <c r="PKE46" s="54"/>
      <c r="PKK46" s="53"/>
      <c r="PKL46" s="54"/>
      <c r="PKM46" s="54"/>
      <c r="PKN46" s="54"/>
      <c r="PKO46" s="54"/>
      <c r="PKP46" s="54"/>
      <c r="PKQ46" s="54"/>
      <c r="PKW46" s="53"/>
      <c r="PKX46" s="54"/>
      <c r="PKY46" s="54"/>
      <c r="PKZ46" s="54"/>
      <c r="PLA46" s="54"/>
      <c r="PLB46" s="54"/>
      <c r="PLC46" s="54"/>
      <c r="PLI46" s="53"/>
      <c r="PLJ46" s="54"/>
      <c r="PLK46" s="54"/>
      <c r="PLL46" s="54"/>
      <c r="PLM46" s="54"/>
      <c r="PLN46" s="54"/>
      <c r="PLO46" s="54"/>
      <c r="PLU46" s="53"/>
      <c r="PLV46" s="54"/>
      <c r="PLW46" s="54"/>
      <c r="PLX46" s="54"/>
      <c r="PLY46" s="54"/>
      <c r="PLZ46" s="54"/>
      <c r="PMA46" s="54"/>
      <c r="PMG46" s="53"/>
      <c r="PMH46" s="54"/>
      <c r="PMI46" s="54"/>
      <c r="PMJ46" s="54"/>
      <c r="PMK46" s="54"/>
      <c r="PML46" s="54"/>
      <c r="PMM46" s="54"/>
      <c r="PMS46" s="53"/>
      <c r="PMT46" s="54"/>
      <c r="PMU46" s="54"/>
      <c r="PMV46" s="54"/>
      <c r="PMW46" s="54"/>
      <c r="PMX46" s="54"/>
      <c r="PMY46" s="54"/>
      <c r="PNE46" s="53"/>
      <c r="PNF46" s="54"/>
      <c r="PNG46" s="54"/>
      <c r="PNH46" s="54"/>
      <c r="PNI46" s="54"/>
      <c r="PNJ46" s="54"/>
      <c r="PNK46" s="54"/>
      <c r="PNQ46" s="53"/>
      <c r="PNR46" s="54"/>
      <c r="PNS46" s="54"/>
      <c r="PNT46" s="54"/>
      <c r="PNU46" s="54"/>
      <c r="PNV46" s="54"/>
      <c r="PNW46" s="54"/>
      <c r="POC46" s="53"/>
      <c r="POD46" s="54"/>
      <c r="POE46" s="54"/>
      <c r="POF46" s="54"/>
      <c r="POG46" s="54"/>
      <c r="POH46" s="54"/>
      <c r="POI46" s="54"/>
      <c r="POO46" s="53"/>
      <c r="POP46" s="54"/>
      <c r="POQ46" s="54"/>
      <c r="POR46" s="54"/>
      <c r="POS46" s="54"/>
      <c r="POT46" s="54"/>
      <c r="POU46" s="54"/>
      <c r="PPA46" s="53"/>
      <c r="PPB46" s="54"/>
      <c r="PPC46" s="54"/>
      <c r="PPD46" s="54"/>
      <c r="PPE46" s="54"/>
      <c r="PPF46" s="54"/>
      <c r="PPG46" s="54"/>
      <c r="PPM46" s="53"/>
      <c r="PPN46" s="54"/>
      <c r="PPO46" s="54"/>
      <c r="PPP46" s="54"/>
      <c r="PPQ46" s="54"/>
      <c r="PPR46" s="54"/>
      <c r="PPS46" s="54"/>
      <c r="PPY46" s="53"/>
      <c r="PPZ46" s="54"/>
      <c r="PQA46" s="54"/>
      <c r="PQB46" s="54"/>
      <c r="PQC46" s="54"/>
      <c r="PQD46" s="54"/>
      <c r="PQE46" s="54"/>
      <c r="PQK46" s="53"/>
      <c r="PQL46" s="54"/>
      <c r="PQM46" s="54"/>
      <c r="PQN46" s="54"/>
      <c r="PQO46" s="54"/>
      <c r="PQP46" s="54"/>
      <c r="PQQ46" s="54"/>
      <c r="PQW46" s="53"/>
      <c r="PQX46" s="54"/>
      <c r="PQY46" s="54"/>
      <c r="PQZ46" s="54"/>
      <c r="PRA46" s="54"/>
      <c r="PRB46" s="54"/>
      <c r="PRC46" s="54"/>
      <c r="PRI46" s="53"/>
      <c r="PRJ46" s="54"/>
      <c r="PRK46" s="54"/>
      <c r="PRL46" s="54"/>
      <c r="PRM46" s="54"/>
      <c r="PRN46" s="54"/>
      <c r="PRO46" s="54"/>
      <c r="PRU46" s="53"/>
      <c r="PRV46" s="54"/>
      <c r="PRW46" s="54"/>
      <c r="PRX46" s="54"/>
      <c r="PRY46" s="54"/>
      <c r="PRZ46" s="54"/>
      <c r="PSA46" s="54"/>
      <c r="PSG46" s="53"/>
      <c r="PSH46" s="54"/>
      <c r="PSI46" s="54"/>
      <c r="PSJ46" s="54"/>
      <c r="PSK46" s="54"/>
      <c r="PSL46" s="54"/>
      <c r="PSM46" s="54"/>
      <c r="PSS46" s="53"/>
      <c r="PST46" s="54"/>
      <c r="PSU46" s="54"/>
      <c r="PSV46" s="54"/>
      <c r="PSW46" s="54"/>
      <c r="PSX46" s="54"/>
      <c r="PSY46" s="54"/>
      <c r="PTE46" s="53"/>
      <c r="PTF46" s="54"/>
      <c r="PTG46" s="54"/>
      <c r="PTH46" s="54"/>
      <c r="PTI46" s="54"/>
      <c r="PTJ46" s="54"/>
      <c r="PTK46" s="54"/>
      <c r="PTQ46" s="53"/>
      <c r="PTR46" s="54"/>
      <c r="PTS46" s="54"/>
      <c r="PTT46" s="54"/>
      <c r="PTU46" s="54"/>
      <c r="PTV46" s="54"/>
      <c r="PTW46" s="54"/>
      <c r="PUC46" s="53"/>
      <c r="PUD46" s="54"/>
      <c r="PUE46" s="54"/>
      <c r="PUF46" s="54"/>
      <c r="PUG46" s="54"/>
      <c r="PUH46" s="54"/>
      <c r="PUI46" s="54"/>
      <c r="PUO46" s="53"/>
      <c r="PUP46" s="54"/>
      <c r="PUQ46" s="54"/>
      <c r="PUR46" s="54"/>
      <c r="PUS46" s="54"/>
      <c r="PUT46" s="54"/>
      <c r="PUU46" s="54"/>
      <c r="PVA46" s="53"/>
      <c r="PVB46" s="54"/>
      <c r="PVC46" s="54"/>
      <c r="PVD46" s="54"/>
      <c r="PVE46" s="54"/>
      <c r="PVF46" s="54"/>
      <c r="PVG46" s="54"/>
      <c r="PVM46" s="53"/>
      <c r="PVN46" s="54"/>
      <c r="PVO46" s="54"/>
      <c r="PVP46" s="54"/>
      <c r="PVQ46" s="54"/>
      <c r="PVR46" s="54"/>
      <c r="PVS46" s="54"/>
      <c r="PVY46" s="53"/>
      <c r="PVZ46" s="54"/>
      <c r="PWA46" s="54"/>
      <c r="PWB46" s="54"/>
      <c r="PWC46" s="54"/>
      <c r="PWD46" s="54"/>
      <c r="PWE46" s="54"/>
      <c r="PWK46" s="53"/>
      <c r="PWL46" s="54"/>
      <c r="PWM46" s="54"/>
      <c r="PWN46" s="54"/>
      <c r="PWO46" s="54"/>
      <c r="PWP46" s="54"/>
      <c r="PWQ46" s="54"/>
      <c r="PWW46" s="53"/>
      <c r="PWX46" s="54"/>
      <c r="PWY46" s="54"/>
      <c r="PWZ46" s="54"/>
      <c r="PXA46" s="54"/>
      <c r="PXB46" s="54"/>
      <c r="PXC46" s="54"/>
      <c r="PXI46" s="53"/>
      <c r="PXJ46" s="54"/>
      <c r="PXK46" s="54"/>
      <c r="PXL46" s="54"/>
      <c r="PXM46" s="54"/>
      <c r="PXN46" s="54"/>
      <c r="PXO46" s="54"/>
      <c r="PXU46" s="53"/>
      <c r="PXV46" s="54"/>
      <c r="PXW46" s="54"/>
      <c r="PXX46" s="54"/>
      <c r="PXY46" s="54"/>
      <c r="PXZ46" s="54"/>
      <c r="PYA46" s="54"/>
      <c r="PYG46" s="53"/>
      <c r="PYH46" s="54"/>
      <c r="PYI46" s="54"/>
      <c r="PYJ46" s="54"/>
      <c r="PYK46" s="54"/>
      <c r="PYL46" s="54"/>
      <c r="PYM46" s="54"/>
      <c r="PYS46" s="53"/>
      <c r="PYT46" s="54"/>
      <c r="PYU46" s="54"/>
      <c r="PYV46" s="54"/>
      <c r="PYW46" s="54"/>
      <c r="PYX46" s="54"/>
      <c r="PYY46" s="54"/>
      <c r="PZE46" s="53"/>
      <c r="PZF46" s="54"/>
      <c r="PZG46" s="54"/>
      <c r="PZH46" s="54"/>
      <c r="PZI46" s="54"/>
      <c r="PZJ46" s="54"/>
      <c r="PZK46" s="54"/>
      <c r="PZQ46" s="53"/>
      <c r="PZR46" s="54"/>
      <c r="PZS46" s="54"/>
      <c r="PZT46" s="54"/>
      <c r="PZU46" s="54"/>
      <c r="PZV46" s="54"/>
      <c r="PZW46" s="54"/>
      <c r="QAC46" s="53"/>
      <c r="QAD46" s="54"/>
      <c r="QAE46" s="54"/>
      <c r="QAF46" s="54"/>
      <c r="QAG46" s="54"/>
      <c r="QAH46" s="54"/>
      <c r="QAI46" s="54"/>
      <c r="QAO46" s="53"/>
      <c r="QAP46" s="54"/>
      <c r="QAQ46" s="54"/>
      <c r="QAR46" s="54"/>
      <c r="QAS46" s="54"/>
      <c r="QAT46" s="54"/>
      <c r="QAU46" s="54"/>
      <c r="QBA46" s="53"/>
      <c r="QBB46" s="54"/>
      <c r="QBC46" s="54"/>
      <c r="QBD46" s="54"/>
      <c r="QBE46" s="54"/>
      <c r="QBF46" s="54"/>
      <c r="QBG46" s="54"/>
      <c r="QBM46" s="53"/>
      <c r="QBN46" s="54"/>
      <c r="QBO46" s="54"/>
      <c r="QBP46" s="54"/>
      <c r="QBQ46" s="54"/>
      <c r="QBR46" s="54"/>
      <c r="QBS46" s="54"/>
      <c r="QBY46" s="53"/>
      <c r="QBZ46" s="54"/>
      <c r="QCA46" s="54"/>
      <c r="QCB46" s="54"/>
      <c r="QCC46" s="54"/>
      <c r="QCD46" s="54"/>
      <c r="QCE46" s="54"/>
      <c r="QCK46" s="53"/>
      <c r="QCL46" s="54"/>
      <c r="QCM46" s="54"/>
      <c r="QCN46" s="54"/>
      <c r="QCO46" s="54"/>
      <c r="QCP46" s="54"/>
      <c r="QCQ46" s="54"/>
      <c r="QCW46" s="53"/>
      <c r="QCX46" s="54"/>
      <c r="QCY46" s="54"/>
      <c r="QCZ46" s="54"/>
      <c r="QDA46" s="54"/>
      <c r="QDB46" s="54"/>
      <c r="QDC46" s="54"/>
      <c r="QDI46" s="53"/>
      <c r="QDJ46" s="54"/>
      <c r="QDK46" s="54"/>
      <c r="QDL46" s="54"/>
      <c r="QDM46" s="54"/>
      <c r="QDN46" s="54"/>
      <c r="QDO46" s="54"/>
      <c r="QDU46" s="53"/>
      <c r="QDV46" s="54"/>
      <c r="QDW46" s="54"/>
      <c r="QDX46" s="54"/>
      <c r="QDY46" s="54"/>
      <c r="QDZ46" s="54"/>
      <c r="QEA46" s="54"/>
      <c r="QEG46" s="53"/>
      <c r="QEH46" s="54"/>
      <c r="QEI46" s="54"/>
      <c r="QEJ46" s="54"/>
      <c r="QEK46" s="54"/>
      <c r="QEL46" s="54"/>
      <c r="QEM46" s="54"/>
      <c r="QES46" s="53"/>
      <c r="QET46" s="54"/>
      <c r="QEU46" s="54"/>
      <c r="QEV46" s="54"/>
      <c r="QEW46" s="54"/>
      <c r="QEX46" s="54"/>
      <c r="QEY46" s="54"/>
      <c r="QFE46" s="53"/>
      <c r="QFF46" s="54"/>
      <c r="QFG46" s="54"/>
      <c r="QFH46" s="54"/>
      <c r="QFI46" s="54"/>
      <c r="QFJ46" s="54"/>
      <c r="QFK46" s="54"/>
      <c r="QFQ46" s="53"/>
      <c r="QFR46" s="54"/>
      <c r="QFS46" s="54"/>
      <c r="QFT46" s="54"/>
      <c r="QFU46" s="54"/>
      <c r="QFV46" s="54"/>
      <c r="QFW46" s="54"/>
      <c r="QGC46" s="53"/>
      <c r="QGD46" s="54"/>
      <c r="QGE46" s="54"/>
      <c r="QGF46" s="54"/>
      <c r="QGG46" s="54"/>
      <c r="QGH46" s="54"/>
      <c r="QGI46" s="54"/>
      <c r="QGO46" s="53"/>
      <c r="QGP46" s="54"/>
      <c r="QGQ46" s="54"/>
      <c r="QGR46" s="54"/>
      <c r="QGS46" s="54"/>
      <c r="QGT46" s="54"/>
      <c r="QGU46" s="54"/>
      <c r="QHA46" s="53"/>
      <c r="QHB46" s="54"/>
      <c r="QHC46" s="54"/>
      <c r="QHD46" s="54"/>
      <c r="QHE46" s="54"/>
      <c r="QHF46" s="54"/>
      <c r="QHG46" s="54"/>
      <c r="QHM46" s="53"/>
      <c r="QHN46" s="54"/>
      <c r="QHO46" s="54"/>
      <c r="QHP46" s="54"/>
      <c r="QHQ46" s="54"/>
      <c r="QHR46" s="54"/>
      <c r="QHS46" s="54"/>
      <c r="QHY46" s="53"/>
      <c r="QHZ46" s="54"/>
      <c r="QIA46" s="54"/>
      <c r="QIB46" s="54"/>
      <c r="QIC46" s="54"/>
      <c r="QID46" s="54"/>
      <c r="QIE46" s="54"/>
      <c r="QIK46" s="53"/>
      <c r="QIL46" s="54"/>
      <c r="QIM46" s="54"/>
      <c r="QIN46" s="54"/>
      <c r="QIO46" s="54"/>
      <c r="QIP46" s="54"/>
      <c r="QIQ46" s="54"/>
      <c r="QIW46" s="53"/>
      <c r="QIX46" s="54"/>
      <c r="QIY46" s="54"/>
      <c r="QIZ46" s="54"/>
      <c r="QJA46" s="54"/>
      <c r="QJB46" s="54"/>
      <c r="QJC46" s="54"/>
      <c r="QJI46" s="53"/>
      <c r="QJJ46" s="54"/>
      <c r="QJK46" s="54"/>
      <c r="QJL46" s="54"/>
      <c r="QJM46" s="54"/>
      <c r="QJN46" s="54"/>
      <c r="QJO46" s="54"/>
      <c r="QJU46" s="53"/>
      <c r="QJV46" s="54"/>
      <c r="QJW46" s="54"/>
      <c r="QJX46" s="54"/>
      <c r="QJY46" s="54"/>
      <c r="QJZ46" s="54"/>
      <c r="QKA46" s="54"/>
      <c r="QKG46" s="53"/>
      <c r="QKH46" s="54"/>
      <c r="QKI46" s="54"/>
      <c r="QKJ46" s="54"/>
      <c r="QKK46" s="54"/>
      <c r="QKL46" s="54"/>
      <c r="QKM46" s="54"/>
      <c r="QKS46" s="53"/>
      <c r="QKT46" s="54"/>
      <c r="QKU46" s="54"/>
      <c r="QKV46" s="54"/>
      <c r="QKW46" s="54"/>
      <c r="QKX46" s="54"/>
      <c r="QKY46" s="54"/>
      <c r="QLE46" s="53"/>
      <c r="QLF46" s="54"/>
      <c r="QLG46" s="54"/>
      <c r="QLH46" s="54"/>
      <c r="QLI46" s="54"/>
      <c r="QLJ46" s="54"/>
      <c r="QLK46" s="54"/>
      <c r="QLQ46" s="53"/>
      <c r="QLR46" s="54"/>
      <c r="QLS46" s="54"/>
      <c r="QLT46" s="54"/>
      <c r="QLU46" s="54"/>
      <c r="QLV46" s="54"/>
      <c r="QLW46" s="54"/>
      <c r="QMC46" s="53"/>
      <c r="QMD46" s="54"/>
      <c r="QME46" s="54"/>
      <c r="QMF46" s="54"/>
      <c r="QMG46" s="54"/>
      <c r="QMH46" s="54"/>
      <c r="QMI46" s="54"/>
      <c r="QMO46" s="53"/>
      <c r="QMP46" s="54"/>
      <c r="QMQ46" s="54"/>
      <c r="QMR46" s="54"/>
      <c r="QMS46" s="54"/>
      <c r="QMT46" s="54"/>
      <c r="QMU46" s="54"/>
      <c r="QNA46" s="53"/>
      <c r="QNB46" s="54"/>
      <c r="QNC46" s="54"/>
      <c r="QND46" s="54"/>
      <c r="QNE46" s="54"/>
      <c r="QNF46" s="54"/>
      <c r="QNG46" s="54"/>
      <c r="QNM46" s="53"/>
      <c r="QNN46" s="54"/>
      <c r="QNO46" s="54"/>
      <c r="QNP46" s="54"/>
      <c r="QNQ46" s="54"/>
      <c r="QNR46" s="54"/>
      <c r="QNS46" s="54"/>
      <c r="QNY46" s="53"/>
      <c r="QNZ46" s="54"/>
      <c r="QOA46" s="54"/>
      <c r="QOB46" s="54"/>
      <c r="QOC46" s="54"/>
      <c r="QOD46" s="54"/>
      <c r="QOE46" s="54"/>
      <c r="QOK46" s="53"/>
      <c r="QOL46" s="54"/>
      <c r="QOM46" s="54"/>
      <c r="QON46" s="54"/>
      <c r="QOO46" s="54"/>
      <c r="QOP46" s="54"/>
      <c r="QOQ46" s="54"/>
      <c r="QOW46" s="53"/>
      <c r="QOX46" s="54"/>
      <c r="QOY46" s="54"/>
      <c r="QOZ46" s="54"/>
      <c r="QPA46" s="54"/>
      <c r="QPB46" s="54"/>
      <c r="QPC46" s="54"/>
      <c r="QPI46" s="53"/>
      <c r="QPJ46" s="54"/>
      <c r="QPK46" s="54"/>
      <c r="QPL46" s="54"/>
      <c r="QPM46" s="54"/>
      <c r="QPN46" s="54"/>
      <c r="QPO46" s="54"/>
      <c r="QPU46" s="53"/>
      <c r="QPV46" s="54"/>
      <c r="QPW46" s="54"/>
      <c r="QPX46" s="54"/>
      <c r="QPY46" s="54"/>
      <c r="QPZ46" s="54"/>
      <c r="QQA46" s="54"/>
      <c r="QQG46" s="53"/>
      <c r="QQH46" s="54"/>
      <c r="QQI46" s="54"/>
      <c r="QQJ46" s="54"/>
      <c r="QQK46" s="54"/>
      <c r="QQL46" s="54"/>
      <c r="QQM46" s="54"/>
      <c r="QQS46" s="53"/>
      <c r="QQT46" s="54"/>
      <c r="QQU46" s="54"/>
      <c r="QQV46" s="54"/>
      <c r="QQW46" s="54"/>
      <c r="QQX46" s="54"/>
      <c r="QQY46" s="54"/>
      <c r="QRE46" s="53"/>
      <c r="QRF46" s="54"/>
      <c r="QRG46" s="54"/>
      <c r="QRH46" s="54"/>
      <c r="QRI46" s="54"/>
      <c r="QRJ46" s="54"/>
      <c r="QRK46" s="54"/>
      <c r="QRQ46" s="53"/>
      <c r="QRR46" s="54"/>
      <c r="QRS46" s="54"/>
      <c r="QRT46" s="54"/>
      <c r="QRU46" s="54"/>
      <c r="QRV46" s="54"/>
      <c r="QRW46" s="54"/>
      <c r="QSC46" s="53"/>
      <c r="QSD46" s="54"/>
      <c r="QSE46" s="54"/>
      <c r="QSF46" s="54"/>
      <c r="QSG46" s="54"/>
      <c r="QSH46" s="54"/>
      <c r="QSI46" s="54"/>
      <c r="QSO46" s="53"/>
      <c r="QSP46" s="54"/>
      <c r="QSQ46" s="54"/>
      <c r="QSR46" s="54"/>
      <c r="QSS46" s="54"/>
      <c r="QST46" s="54"/>
      <c r="QSU46" s="54"/>
      <c r="QTA46" s="53"/>
      <c r="QTB46" s="54"/>
      <c r="QTC46" s="54"/>
      <c r="QTD46" s="54"/>
      <c r="QTE46" s="54"/>
      <c r="QTF46" s="54"/>
      <c r="QTG46" s="54"/>
      <c r="QTM46" s="53"/>
      <c r="QTN46" s="54"/>
      <c r="QTO46" s="54"/>
      <c r="QTP46" s="54"/>
      <c r="QTQ46" s="54"/>
      <c r="QTR46" s="54"/>
      <c r="QTS46" s="54"/>
      <c r="QTY46" s="53"/>
      <c r="QTZ46" s="54"/>
      <c r="QUA46" s="54"/>
      <c r="QUB46" s="54"/>
      <c r="QUC46" s="54"/>
      <c r="QUD46" s="54"/>
      <c r="QUE46" s="54"/>
      <c r="QUK46" s="53"/>
      <c r="QUL46" s="54"/>
      <c r="QUM46" s="54"/>
      <c r="QUN46" s="54"/>
      <c r="QUO46" s="54"/>
      <c r="QUP46" s="54"/>
      <c r="QUQ46" s="54"/>
      <c r="QUW46" s="53"/>
      <c r="QUX46" s="54"/>
      <c r="QUY46" s="54"/>
      <c r="QUZ46" s="54"/>
      <c r="QVA46" s="54"/>
      <c r="QVB46" s="54"/>
      <c r="QVC46" s="54"/>
      <c r="QVI46" s="53"/>
      <c r="QVJ46" s="54"/>
      <c r="QVK46" s="54"/>
      <c r="QVL46" s="54"/>
      <c r="QVM46" s="54"/>
      <c r="QVN46" s="54"/>
      <c r="QVO46" s="54"/>
      <c r="QVU46" s="53"/>
      <c r="QVV46" s="54"/>
      <c r="QVW46" s="54"/>
      <c r="QVX46" s="54"/>
      <c r="QVY46" s="54"/>
      <c r="QVZ46" s="54"/>
      <c r="QWA46" s="54"/>
      <c r="QWG46" s="53"/>
      <c r="QWH46" s="54"/>
      <c r="QWI46" s="54"/>
      <c r="QWJ46" s="54"/>
      <c r="QWK46" s="54"/>
      <c r="QWL46" s="54"/>
      <c r="QWM46" s="54"/>
      <c r="QWS46" s="53"/>
      <c r="QWT46" s="54"/>
      <c r="QWU46" s="54"/>
      <c r="QWV46" s="54"/>
      <c r="QWW46" s="54"/>
      <c r="QWX46" s="54"/>
      <c r="QWY46" s="54"/>
      <c r="QXE46" s="53"/>
      <c r="QXF46" s="54"/>
      <c r="QXG46" s="54"/>
      <c r="QXH46" s="54"/>
      <c r="QXI46" s="54"/>
      <c r="QXJ46" s="54"/>
      <c r="QXK46" s="54"/>
      <c r="QXQ46" s="53"/>
      <c r="QXR46" s="54"/>
      <c r="QXS46" s="54"/>
      <c r="QXT46" s="54"/>
      <c r="QXU46" s="54"/>
      <c r="QXV46" s="54"/>
      <c r="QXW46" s="54"/>
      <c r="QYC46" s="53"/>
      <c r="QYD46" s="54"/>
      <c r="QYE46" s="54"/>
      <c r="QYF46" s="54"/>
      <c r="QYG46" s="54"/>
      <c r="QYH46" s="54"/>
      <c r="QYI46" s="54"/>
      <c r="QYO46" s="53"/>
      <c r="QYP46" s="54"/>
      <c r="QYQ46" s="54"/>
      <c r="QYR46" s="54"/>
      <c r="QYS46" s="54"/>
      <c r="QYT46" s="54"/>
      <c r="QYU46" s="54"/>
      <c r="QZA46" s="53"/>
      <c r="QZB46" s="54"/>
      <c r="QZC46" s="54"/>
      <c r="QZD46" s="54"/>
      <c r="QZE46" s="54"/>
      <c r="QZF46" s="54"/>
      <c r="QZG46" s="54"/>
      <c r="QZM46" s="53"/>
      <c r="QZN46" s="54"/>
      <c r="QZO46" s="54"/>
      <c r="QZP46" s="54"/>
      <c r="QZQ46" s="54"/>
      <c r="QZR46" s="54"/>
      <c r="QZS46" s="54"/>
      <c r="QZY46" s="53"/>
      <c r="QZZ46" s="54"/>
      <c r="RAA46" s="54"/>
      <c r="RAB46" s="54"/>
      <c r="RAC46" s="54"/>
      <c r="RAD46" s="54"/>
      <c r="RAE46" s="54"/>
      <c r="RAK46" s="53"/>
      <c r="RAL46" s="54"/>
      <c r="RAM46" s="54"/>
      <c r="RAN46" s="54"/>
      <c r="RAO46" s="54"/>
      <c r="RAP46" s="54"/>
      <c r="RAQ46" s="54"/>
      <c r="RAW46" s="53"/>
      <c r="RAX46" s="54"/>
      <c r="RAY46" s="54"/>
      <c r="RAZ46" s="54"/>
      <c r="RBA46" s="54"/>
      <c r="RBB46" s="54"/>
      <c r="RBC46" s="54"/>
      <c r="RBI46" s="53"/>
      <c r="RBJ46" s="54"/>
      <c r="RBK46" s="54"/>
      <c r="RBL46" s="54"/>
      <c r="RBM46" s="54"/>
      <c r="RBN46" s="54"/>
      <c r="RBO46" s="54"/>
      <c r="RBU46" s="53"/>
      <c r="RBV46" s="54"/>
      <c r="RBW46" s="54"/>
      <c r="RBX46" s="54"/>
      <c r="RBY46" s="54"/>
      <c r="RBZ46" s="54"/>
      <c r="RCA46" s="54"/>
      <c r="RCG46" s="53"/>
      <c r="RCH46" s="54"/>
      <c r="RCI46" s="54"/>
      <c r="RCJ46" s="54"/>
      <c r="RCK46" s="54"/>
      <c r="RCL46" s="54"/>
      <c r="RCM46" s="54"/>
      <c r="RCS46" s="53"/>
      <c r="RCT46" s="54"/>
      <c r="RCU46" s="54"/>
      <c r="RCV46" s="54"/>
      <c r="RCW46" s="54"/>
      <c r="RCX46" s="54"/>
      <c r="RCY46" s="54"/>
      <c r="RDE46" s="53"/>
      <c r="RDF46" s="54"/>
      <c r="RDG46" s="54"/>
      <c r="RDH46" s="54"/>
      <c r="RDI46" s="54"/>
      <c r="RDJ46" s="54"/>
      <c r="RDK46" s="54"/>
      <c r="RDQ46" s="53"/>
      <c r="RDR46" s="54"/>
      <c r="RDS46" s="54"/>
      <c r="RDT46" s="54"/>
      <c r="RDU46" s="54"/>
      <c r="RDV46" s="54"/>
      <c r="RDW46" s="54"/>
      <c r="REC46" s="53"/>
      <c r="RED46" s="54"/>
      <c r="REE46" s="54"/>
      <c r="REF46" s="54"/>
      <c r="REG46" s="54"/>
      <c r="REH46" s="54"/>
      <c r="REI46" s="54"/>
      <c r="REO46" s="53"/>
      <c r="REP46" s="54"/>
      <c r="REQ46" s="54"/>
      <c r="RER46" s="54"/>
      <c r="RES46" s="54"/>
      <c r="RET46" s="54"/>
      <c r="REU46" s="54"/>
      <c r="RFA46" s="53"/>
      <c r="RFB46" s="54"/>
      <c r="RFC46" s="54"/>
      <c r="RFD46" s="54"/>
      <c r="RFE46" s="54"/>
      <c r="RFF46" s="54"/>
      <c r="RFG46" s="54"/>
      <c r="RFM46" s="53"/>
      <c r="RFN46" s="54"/>
      <c r="RFO46" s="54"/>
      <c r="RFP46" s="54"/>
      <c r="RFQ46" s="54"/>
      <c r="RFR46" s="54"/>
      <c r="RFS46" s="54"/>
      <c r="RFY46" s="53"/>
      <c r="RFZ46" s="54"/>
      <c r="RGA46" s="54"/>
      <c r="RGB46" s="54"/>
      <c r="RGC46" s="54"/>
      <c r="RGD46" s="54"/>
      <c r="RGE46" s="54"/>
      <c r="RGK46" s="53"/>
      <c r="RGL46" s="54"/>
      <c r="RGM46" s="54"/>
      <c r="RGN46" s="54"/>
      <c r="RGO46" s="54"/>
      <c r="RGP46" s="54"/>
      <c r="RGQ46" s="54"/>
      <c r="RGW46" s="53"/>
      <c r="RGX46" s="54"/>
      <c r="RGY46" s="54"/>
      <c r="RGZ46" s="54"/>
      <c r="RHA46" s="54"/>
      <c r="RHB46" s="54"/>
      <c r="RHC46" s="54"/>
      <c r="RHI46" s="53"/>
      <c r="RHJ46" s="54"/>
      <c r="RHK46" s="54"/>
      <c r="RHL46" s="54"/>
      <c r="RHM46" s="54"/>
      <c r="RHN46" s="54"/>
      <c r="RHO46" s="54"/>
      <c r="RHU46" s="53"/>
      <c r="RHV46" s="54"/>
      <c r="RHW46" s="54"/>
      <c r="RHX46" s="54"/>
      <c r="RHY46" s="54"/>
      <c r="RHZ46" s="54"/>
      <c r="RIA46" s="54"/>
      <c r="RIG46" s="53"/>
      <c r="RIH46" s="54"/>
      <c r="RII46" s="54"/>
      <c r="RIJ46" s="54"/>
      <c r="RIK46" s="54"/>
      <c r="RIL46" s="54"/>
      <c r="RIM46" s="54"/>
      <c r="RIS46" s="53"/>
      <c r="RIT46" s="54"/>
      <c r="RIU46" s="54"/>
      <c r="RIV46" s="54"/>
      <c r="RIW46" s="54"/>
      <c r="RIX46" s="54"/>
      <c r="RIY46" s="54"/>
      <c r="RJE46" s="53"/>
      <c r="RJF46" s="54"/>
      <c r="RJG46" s="54"/>
      <c r="RJH46" s="54"/>
      <c r="RJI46" s="54"/>
      <c r="RJJ46" s="54"/>
      <c r="RJK46" s="54"/>
      <c r="RJQ46" s="53"/>
      <c r="RJR46" s="54"/>
      <c r="RJS46" s="54"/>
      <c r="RJT46" s="54"/>
      <c r="RJU46" s="54"/>
      <c r="RJV46" s="54"/>
      <c r="RJW46" s="54"/>
      <c r="RKC46" s="53"/>
      <c r="RKD46" s="54"/>
      <c r="RKE46" s="54"/>
      <c r="RKF46" s="54"/>
      <c r="RKG46" s="54"/>
      <c r="RKH46" s="54"/>
      <c r="RKI46" s="54"/>
      <c r="RKO46" s="53"/>
      <c r="RKP46" s="54"/>
      <c r="RKQ46" s="54"/>
      <c r="RKR46" s="54"/>
      <c r="RKS46" s="54"/>
      <c r="RKT46" s="54"/>
      <c r="RKU46" s="54"/>
      <c r="RLA46" s="53"/>
      <c r="RLB46" s="54"/>
      <c r="RLC46" s="54"/>
      <c r="RLD46" s="54"/>
      <c r="RLE46" s="54"/>
      <c r="RLF46" s="54"/>
      <c r="RLG46" s="54"/>
      <c r="RLM46" s="53"/>
      <c r="RLN46" s="54"/>
      <c r="RLO46" s="54"/>
      <c r="RLP46" s="54"/>
      <c r="RLQ46" s="54"/>
      <c r="RLR46" s="54"/>
      <c r="RLS46" s="54"/>
      <c r="RLY46" s="53"/>
      <c r="RLZ46" s="54"/>
      <c r="RMA46" s="54"/>
      <c r="RMB46" s="54"/>
      <c r="RMC46" s="54"/>
      <c r="RMD46" s="54"/>
      <c r="RME46" s="54"/>
      <c r="RMK46" s="53"/>
      <c r="RML46" s="54"/>
      <c r="RMM46" s="54"/>
      <c r="RMN46" s="54"/>
      <c r="RMO46" s="54"/>
      <c r="RMP46" s="54"/>
      <c r="RMQ46" s="54"/>
      <c r="RMW46" s="53"/>
      <c r="RMX46" s="54"/>
      <c r="RMY46" s="54"/>
      <c r="RMZ46" s="54"/>
      <c r="RNA46" s="54"/>
      <c r="RNB46" s="54"/>
      <c r="RNC46" s="54"/>
      <c r="RNI46" s="53"/>
      <c r="RNJ46" s="54"/>
      <c r="RNK46" s="54"/>
      <c r="RNL46" s="54"/>
      <c r="RNM46" s="54"/>
      <c r="RNN46" s="54"/>
      <c r="RNO46" s="54"/>
      <c r="RNU46" s="53"/>
      <c r="RNV46" s="54"/>
      <c r="RNW46" s="54"/>
      <c r="RNX46" s="54"/>
      <c r="RNY46" s="54"/>
      <c r="RNZ46" s="54"/>
      <c r="ROA46" s="54"/>
      <c r="ROG46" s="53"/>
      <c r="ROH46" s="54"/>
      <c r="ROI46" s="54"/>
      <c r="ROJ46" s="54"/>
      <c r="ROK46" s="54"/>
      <c r="ROL46" s="54"/>
      <c r="ROM46" s="54"/>
      <c r="ROS46" s="53"/>
      <c r="ROT46" s="54"/>
      <c r="ROU46" s="54"/>
      <c r="ROV46" s="54"/>
      <c r="ROW46" s="54"/>
      <c r="ROX46" s="54"/>
      <c r="ROY46" s="54"/>
      <c r="RPE46" s="53"/>
      <c r="RPF46" s="54"/>
      <c r="RPG46" s="54"/>
      <c r="RPH46" s="54"/>
      <c r="RPI46" s="54"/>
      <c r="RPJ46" s="54"/>
      <c r="RPK46" s="54"/>
      <c r="RPQ46" s="53"/>
      <c r="RPR46" s="54"/>
      <c r="RPS46" s="54"/>
      <c r="RPT46" s="54"/>
      <c r="RPU46" s="54"/>
      <c r="RPV46" s="54"/>
      <c r="RPW46" s="54"/>
      <c r="RQC46" s="53"/>
      <c r="RQD46" s="54"/>
      <c r="RQE46" s="54"/>
      <c r="RQF46" s="54"/>
      <c r="RQG46" s="54"/>
      <c r="RQH46" s="54"/>
      <c r="RQI46" s="54"/>
      <c r="RQO46" s="53"/>
      <c r="RQP46" s="54"/>
      <c r="RQQ46" s="54"/>
      <c r="RQR46" s="54"/>
      <c r="RQS46" s="54"/>
      <c r="RQT46" s="54"/>
      <c r="RQU46" s="54"/>
      <c r="RRA46" s="53"/>
      <c r="RRB46" s="54"/>
      <c r="RRC46" s="54"/>
      <c r="RRD46" s="54"/>
      <c r="RRE46" s="54"/>
      <c r="RRF46" s="54"/>
      <c r="RRG46" s="54"/>
      <c r="RRM46" s="53"/>
      <c r="RRN46" s="54"/>
      <c r="RRO46" s="54"/>
      <c r="RRP46" s="54"/>
      <c r="RRQ46" s="54"/>
      <c r="RRR46" s="54"/>
      <c r="RRS46" s="54"/>
      <c r="RRY46" s="53"/>
      <c r="RRZ46" s="54"/>
      <c r="RSA46" s="54"/>
      <c r="RSB46" s="54"/>
      <c r="RSC46" s="54"/>
      <c r="RSD46" s="54"/>
      <c r="RSE46" s="54"/>
      <c r="RSK46" s="53"/>
      <c r="RSL46" s="54"/>
      <c r="RSM46" s="54"/>
      <c r="RSN46" s="54"/>
      <c r="RSO46" s="54"/>
      <c r="RSP46" s="54"/>
      <c r="RSQ46" s="54"/>
      <c r="RSW46" s="53"/>
      <c r="RSX46" s="54"/>
      <c r="RSY46" s="54"/>
      <c r="RSZ46" s="54"/>
      <c r="RTA46" s="54"/>
      <c r="RTB46" s="54"/>
      <c r="RTC46" s="54"/>
      <c r="RTI46" s="53"/>
      <c r="RTJ46" s="54"/>
      <c r="RTK46" s="54"/>
      <c r="RTL46" s="54"/>
      <c r="RTM46" s="54"/>
      <c r="RTN46" s="54"/>
      <c r="RTO46" s="54"/>
      <c r="RTU46" s="53"/>
      <c r="RTV46" s="54"/>
      <c r="RTW46" s="54"/>
      <c r="RTX46" s="54"/>
      <c r="RTY46" s="54"/>
      <c r="RTZ46" s="54"/>
      <c r="RUA46" s="54"/>
      <c r="RUG46" s="53"/>
      <c r="RUH46" s="54"/>
      <c r="RUI46" s="54"/>
      <c r="RUJ46" s="54"/>
      <c r="RUK46" s="54"/>
      <c r="RUL46" s="54"/>
      <c r="RUM46" s="54"/>
      <c r="RUS46" s="53"/>
      <c r="RUT46" s="54"/>
      <c r="RUU46" s="54"/>
      <c r="RUV46" s="54"/>
      <c r="RUW46" s="54"/>
      <c r="RUX46" s="54"/>
      <c r="RUY46" s="54"/>
      <c r="RVE46" s="53"/>
      <c r="RVF46" s="54"/>
      <c r="RVG46" s="54"/>
      <c r="RVH46" s="54"/>
      <c r="RVI46" s="54"/>
      <c r="RVJ46" s="54"/>
      <c r="RVK46" s="54"/>
      <c r="RVQ46" s="53"/>
      <c r="RVR46" s="54"/>
      <c r="RVS46" s="54"/>
      <c r="RVT46" s="54"/>
      <c r="RVU46" s="54"/>
      <c r="RVV46" s="54"/>
      <c r="RVW46" s="54"/>
      <c r="RWC46" s="53"/>
      <c r="RWD46" s="54"/>
      <c r="RWE46" s="54"/>
      <c r="RWF46" s="54"/>
      <c r="RWG46" s="54"/>
      <c r="RWH46" s="54"/>
      <c r="RWI46" s="54"/>
      <c r="RWO46" s="53"/>
      <c r="RWP46" s="54"/>
      <c r="RWQ46" s="54"/>
      <c r="RWR46" s="54"/>
      <c r="RWS46" s="54"/>
      <c r="RWT46" s="54"/>
      <c r="RWU46" s="54"/>
      <c r="RXA46" s="53"/>
      <c r="RXB46" s="54"/>
      <c r="RXC46" s="54"/>
      <c r="RXD46" s="54"/>
      <c r="RXE46" s="54"/>
      <c r="RXF46" s="54"/>
      <c r="RXG46" s="54"/>
      <c r="RXM46" s="53"/>
      <c r="RXN46" s="54"/>
      <c r="RXO46" s="54"/>
      <c r="RXP46" s="54"/>
      <c r="RXQ46" s="54"/>
      <c r="RXR46" s="54"/>
      <c r="RXS46" s="54"/>
      <c r="RXY46" s="53"/>
      <c r="RXZ46" s="54"/>
      <c r="RYA46" s="54"/>
      <c r="RYB46" s="54"/>
      <c r="RYC46" s="54"/>
      <c r="RYD46" s="54"/>
      <c r="RYE46" s="54"/>
      <c r="RYK46" s="53"/>
      <c r="RYL46" s="54"/>
      <c r="RYM46" s="54"/>
      <c r="RYN46" s="54"/>
      <c r="RYO46" s="54"/>
      <c r="RYP46" s="54"/>
      <c r="RYQ46" s="54"/>
      <c r="RYW46" s="53"/>
      <c r="RYX46" s="54"/>
      <c r="RYY46" s="54"/>
      <c r="RYZ46" s="54"/>
      <c r="RZA46" s="54"/>
      <c r="RZB46" s="54"/>
      <c r="RZC46" s="54"/>
      <c r="RZI46" s="53"/>
      <c r="RZJ46" s="54"/>
      <c r="RZK46" s="54"/>
      <c r="RZL46" s="54"/>
      <c r="RZM46" s="54"/>
      <c r="RZN46" s="54"/>
      <c r="RZO46" s="54"/>
      <c r="RZU46" s="53"/>
      <c r="RZV46" s="54"/>
      <c r="RZW46" s="54"/>
      <c r="RZX46" s="54"/>
      <c r="RZY46" s="54"/>
      <c r="RZZ46" s="54"/>
      <c r="SAA46" s="54"/>
      <c r="SAG46" s="53"/>
      <c r="SAH46" s="54"/>
      <c r="SAI46" s="54"/>
      <c r="SAJ46" s="54"/>
      <c r="SAK46" s="54"/>
      <c r="SAL46" s="54"/>
      <c r="SAM46" s="54"/>
      <c r="SAS46" s="53"/>
      <c r="SAT46" s="54"/>
      <c r="SAU46" s="54"/>
      <c r="SAV46" s="54"/>
      <c r="SAW46" s="54"/>
      <c r="SAX46" s="54"/>
      <c r="SAY46" s="54"/>
      <c r="SBE46" s="53"/>
      <c r="SBF46" s="54"/>
      <c r="SBG46" s="54"/>
      <c r="SBH46" s="54"/>
      <c r="SBI46" s="54"/>
      <c r="SBJ46" s="54"/>
      <c r="SBK46" s="54"/>
      <c r="SBQ46" s="53"/>
      <c r="SBR46" s="54"/>
      <c r="SBS46" s="54"/>
      <c r="SBT46" s="54"/>
      <c r="SBU46" s="54"/>
      <c r="SBV46" s="54"/>
      <c r="SBW46" s="54"/>
      <c r="SCC46" s="53"/>
      <c r="SCD46" s="54"/>
      <c r="SCE46" s="54"/>
      <c r="SCF46" s="54"/>
      <c r="SCG46" s="54"/>
      <c r="SCH46" s="54"/>
      <c r="SCI46" s="54"/>
      <c r="SCO46" s="53"/>
      <c r="SCP46" s="54"/>
      <c r="SCQ46" s="54"/>
      <c r="SCR46" s="54"/>
      <c r="SCS46" s="54"/>
      <c r="SCT46" s="54"/>
      <c r="SCU46" s="54"/>
      <c r="SDA46" s="53"/>
      <c r="SDB46" s="54"/>
      <c r="SDC46" s="54"/>
      <c r="SDD46" s="54"/>
      <c r="SDE46" s="54"/>
      <c r="SDF46" s="54"/>
      <c r="SDG46" s="54"/>
      <c r="SDM46" s="53"/>
      <c r="SDN46" s="54"/>
      <c r="SDO46" s="54"/>
      <c r="SDP46" s="54"/>
      <c r="SDQ46" s="54"/>
      <c r="SDR46" s="54"/>
      <c r="SDS46" s="54"/>
      <c r="SDY46" s="53"/>
      <c r="SDZ46" s="54"/>
      <c r="SEA46" s="54"/>
      <c r="SEB46" s="54"/>
      <c r="SEC46" s="54"/>
      <c r="SED46" s="54"/>
      <c r="SEE46" s="54"/>
      <c r="SEK46" s="53"/>
      <c r="SEL46" s="54"/>
      <c r="SEM46" s="54"/>
      <c r="SEN46" s="54"/>
      <c r="SEO46" s="54"/>
      <c r="SEP46" s="54"/>
      <c r="SEQ46" s="54"/>
      <c r="SEW46" s="53"/>
      <c r="SEX46" s="54"/>
      <c r="SEY46" s="54"/>
      <c r="SEZ46" s="54"/>
      <c r="SFA46" s="54"/>
      <c r="SFB46" s="54"/>
      <c r="SFC46" s="54"/>
      <c r="SFI46" s="53"/>
      <c r="SFJ46" s="54"/>
      <c r="SFK46" s="54"/>
      <c r="SFL46" s="54"/>
      <c r="SFM46" s="54"/>
      <c r="SFN46" s="54"/>
      <c r="SFO46" s="54"/>
      <c r="SFU46" s="53"/>
      <c r="SFV46" s="54"/>
      <c r="SFW46" s="54"/>
      <c r="SFX46" s="54"/>
      <c r="SFY46" s="54"/>
      <c r="SFZ46" s="54"/>
      <c r="SGA46" s="54"/>
      <c r="SGG46" s="53"/>
      <c r="SGH46" s="54"/>
      <c r="SGI46" s="54"/>
      <c r="SGJ46" s="54"/>
      <c r="SGK46" s="54"/>
      <c r="SGL46" s="54"/>
      <c r="SGM46" s="54"/>
      <c r="SGS46" s="53"/>
      <c r="SGT46" s="54"/>
      <c r="SGU46" s="54"/>
      <c r="SGV46" s="54"/>
      <c r="SGW46" s="54"/>
      <c r="SGX46" s="54"/>
      <c r="SGY46" s="54"/>
      <c r="SHE46" s="53"/>
      <c r="SHF46" s="54"/>
      <c r="SHG46" s="54"/>
      <c r="SHH46" s="54"/>
      <c r="SHI46" s="54"/>
      <c r="SHJ46" s="54"/>
      <c r="SHK46" s="54"/>
      <c r="SHQ46" s="53"/>
      <c r="SHR46" s="54"/>
      <c r="SHS46" s="54"/>
      <c r="SHT46" s="54"/>
      <c r="SHU46" s="54"/>
      <c r="SHV46" s="54"/>
      <c r="SHW46" s="54"/>
      <c r="SIC46" s="53"/>
      <c r="SID46" s="54"/>
      <c r="SIE46" s="54"/>
      <c r="SIF46" s="54"/>
      <c r="SIG46" s="54"/>
      <c r="SIH46" s="54"/>
      <c r="SII46" s="54"/>
      <c r="SIO46" s="53"/>
      <c r="SIP46" s="54"/>
      <c r="SIQ46" s="54"/>
      <c r="SIR46" s="54"/>
      <c r="SIS46" s="54"/>
      <c r="SIT46" s="54"/>
      <c r="SIU46" s="54"/>
      <c r="SJA46" s="53"/>
      <c r="SJB46" s="54"/>
      <c r="SJC46" s="54"/>
      <c r="SJD46" s="54"/>
      <c r="SJE46" s="54"/>
      <c r="SJF46" s="54"/>
      <c r="SJG46" s="54"/>
      <c r="SJM46" s="53"/>
      <c r="SJN46" s="54"/>
      <c r="SJO46" s="54"/>
      <c r="SJP46" s="54"/>
      <c r="SJQ46" s="54"/>
      <c r="SJR46" s="54"/>
      <c r="SJS46" s="54"/>
      <c r="SJY46" s="53"/>
      <c r="SJZ46" s="54"/>
      <c r="SKA46" s="54"/>
      <c r="SKB46" s="54"/>
      <c r="SKC46" s="54"/>
      <c r="SKD46" s="54"/>
      <c r="SKE46" s="54"/>
      <c r="SKK46" s="53"/>
      <c r="SKL46" s="54"/>
      <c r="SKM46" s="54"/>
      <c r="SKN46" s="54"/>
      <c r="SKO46" s="54"/>
      <c r="SKP46" s="54"/>
      <c r="SKQ46" s="54"/>
      <c r="SKW46" s="53"/>
      <c r="SKX46" s="54"/>
      <c r="SKY46" s="54"/>
      <c r="SKZ46" s="54"/>
      <c r="SLA46" s="54"/>
      <c r="SLB46" s="54"/>
      <c r="SLC46" s="54"/>
      <c r="SLI46" s="53"/>
      <c r="SLJ46" s="54"/>
      <c r="SLK46" s="54"/>
      <c r="SLL46" s="54"/>
      <c r="SLM46" s="54"/>
      <c r="SLN46" s="54"/>
      <c r="SLO46" s="54"/>
      <c r="SLU46" s="53"/>
      <c r="SLV46" s="54"/>
      <c r="SLW46" s="54"/>
      <c r="SLX46" s="54"/>
      <c r="SLY46" s="54"/>
      <c r="SLZ46" s="54"/>
      <c r="SMA46" s="54"/>
      <c r="SMG46" s="53"/>
      <c r="SMH46" s="54"/>
      <c r="SMI46" s="54"/>
      <c r="SMJ46" s="54"/>
      <c r="SMK46" s="54"/>
      <c r="SML46" s="54"/>
      <c r="SMM46" s="54"/>
      <c r="SMS46" s="53"/>
      <c r="SMT46" s="54"/>
      <c r="SMU46" s="54"/>
      <c r="SMV46" s="54"/>
      <c r="SMW46" s="54"/>
      <c r="SMX46" s="54"/>
      <c r="SMY46" s="54"/>
      <c r="SNE46" s="53"/>
      <c r="SNF46" s="54"/>
      <c r="SNG46" s="54"/>
      <c r="SNH46" s="54"/>
      <c r="SNI46" s="54"/>
      <c r="SNJ46" s="54"/>
      <c r="SNK46" s="54"/>
      <c r="SNQ46" s="53"/>
      <c r="SNR46" s="54"/>
      <c r="SNS46" s="54"/>
      <c r="SNT46" s="54"/>
      <c r="SNU46" s="54"/>
      <c r="SNV46" s="54"/>
      <c r="SNW46" s="54"/>
      <c r="SOC46" s="53"/>
      <c r="SOD46" s="54"/>
      <c r="SOE46" s="54"/>
      <c r="SOF46" s="54"/>
      <c r="SOG46" s="54"/>
      <c r="SOH46" s="54"/>
      <c r="SOI46" s="54"/>
      <c r="SOO46" s="53"/>
      <c r="SOP46" s="54"/>
      <c r="SOQ46" s="54"/>
      <c r="SOR46" s="54"/>
      <c r="SOS46" s="54"/>
      <c r="SOT46" s="54"/>
      <c r="SOU46" s="54"/>
      <c r="SPA46" s="53"/>
      <c r="SPB46" s="54"/>
      <c r="SPC46" s="54"/>
      <c r="SPD46" s="54"/>
      <c r="SPE46" s="54"/>
      <c r="SPF46" s="54"/>
      <c r="SPG46" s="54"/>
      <c r="SPM46" s="53"/>
      <c r="SPN46" s="54"/>
      <c r="SPO46" s="54"/>
      <c r="SPP46" s="54"/>
      <c r="SPQ46" s="54"/>
      <c r="SPR46" s="54"/>
      <c r="SPS46" s="54"/>
      <c r="SPY46" s="53"/>
      <c r="SPZ46" s="54"/>
      <c r="SQA46" s="54"/>
      <c r="SQB46" s="54"/>
      <c r="SQC46" s="54"/>
      <c r="SQD46" s="54"/>
      <c r="SQE46" s="54"/>
      <c r="SQK46" s="53"/>
      <c r="SQL46" s="54"/>
      <c r="SQM46" s="54"/>
      <c r="SQN46" s="54"/>
      <c r="SQO46" s="54"/>
      <c r="SQP46" s="54"/>
      <c r="SQQ46" s="54"/>
      <c r="SQW46" s="53"/>
      <c r="SQX46" s="54"/>
      <c r="SQY46" s="54"/>
      <c r="SQZ46" s="54"/>
      <c r="SRA46" s="54"/>
      <c r="SRB46" s="54"/>
      <c r="SRC46" s="54"/>
      <c r="SRI46" s="53"/>
      <c r="SRJ46" s="54"/>
      <c r="SRK46" s="54"/>
      <c r="SRL46" s="54"/>
      <c r="SRM46" s="54"/>
      <c r="SRN46" s="54"/>
      <c r="SRO46" s="54"/>
      <c r="SRU46" s="53"/>
      <c r="SRV46" s="54"/>
      <c r="SRW46" s="54"/>
      <c r="SRX46" s="54"/>
      <c r="SRY46" s="54"/>
      <c r="SRZ46" s="54"/>
      <c r="SSA46" s="54"/>
      <c r="SSG46" s="53"/>
      <c r="SSH46" s="54"/>
      <c r="SSI46" s="54"/>
      <c r="SSJ46" s="54"/>
      <c r="SSK46" s="54"/>
      <c r="SSL46" s="54"/>
      <c r="SSM46" s="54"/>
      <c r="SSS46" s="53"/>
      <c r="SST46" s="54"/>
      <c r="SSU46" s="54"/>
      <c r="SSV46" s="54"/>
      <c r="SSW46" s="54"/>
      <c r="SSX46" s="54"/>
      <c r="SSY46" s="54"/>
      <c r="STE46" s="53"/>
      <c r="STF46" s="54"/>
      <c r="STG46" s="54"/>
      <c r="STH46" s="54"/>
      <c r="STI46" s="54"/>
      <c r="STJ46" s="54"/>
      <c r="STK46" s="54"/>
      <c r="STQ46" s="53"/>
      <c r="STR46" s="54"/>
      <c r="STS46" s="54"/>
      <c r="STT46" s="54"/>
      <c r="STU46" s="54"/>
      <c r="STV46" s="54"/>
      <c r="STW46" s="54"/>
      <c r="SUC46" s="53"/>
      <c r="SUD46" s="54"/>
      <c r="SUE46" s="54"/>
      <c r="SUF46" s="54"/>
      <c r="SUG46" s="54"/>
      <c r="SUH46" s="54"/>
      <c r="SUI46" s="54"/>
      <c r="SUO46" s="53"/>
      <c r="SUP46" s="54"/>
      <c r="SUQ46" s="54"/>
      <c r="SUR46" s="54"/>
      <c r="SUS46" s="54"/>
      <c r="SUT46" s="54"/>
      <c r="SUU46" s="54"/>
      <c r="SVA46" s="53"/>
      <c r="SVB46" s="54"/>
      <c r="SVC46" s="54"/>
      <c r="SVD46" s="54"/>
      <c r="SVE46" s="54"/>
      <c r="SVF46" s="54"/>
      <c r="SVG46" s="54"/>
      <c r="SVM46" s="53"/>
      <c r="SVN46" s="54"/>
      <c r="SVO46" s="54"/>
      <c r="SVP46" s="54"/>
      <c r="SVQ46" s="54"/>
      <c r="SVR46" s="54"/>
      <c r="SVS46" s="54"/>
      <c r="SVY46" s="53"/>
      <c r="SVZ46" s="54"/>
      <c r="SWA46" s="54"/>
      <c r="SWB46" s="54"/>
      <c r="SWC46" s="54"/>
      <c r="SWD46" s="54"/>
      <c r="SWE46" s="54"/>
      <c r="SWK46" s="53"/>
      <c r="SWL46" s="54"/>
      <c r="SWM46" s="54"/>
      <c r="SWN46" s="54"/>
      <c r="SWO46" s="54"/>
      <c r="SWP46" s="54"/>
      <c r="SWQ46" s="54"/>
      <c r="SWW46" s="53"/>
      <c r="SWX46" s="54"/>
      <c r="SWY46" s="54"/>
      <c r="SWZ46" s="54"/>
      <c r="SXA46" s="54"/>
      <c r="SXB46" s="54"/>
      <c r="SXC46" s="54"/>
      <c r="SXI46" s="53"/>
      <c r="SXJ46" s="54"/>
      <c r="SXK46" s="54"/>
      <c r="SXL46" s="54"/>
      <c r="SXM46" s="54"/>
      <c r="SXN46" s="54"/>
      <c r="SXO46" s="54"/>
      <c r="SXU46" s="53"/>
      <c r="SXV46" s="54"/>
      <c r="SXW46" s="54"/>
      <c r="SXX46" s="54"/>
      <c r="SXY46" s="54"/>
      <c r="SXZ46" s="54"/>
      <c r="SYA46" s="54"/>
      <c r="SYG46" s="53"/>
      <c r="SYH46" s="54"/>
      <c r="SYI46" s="54"/>
      <c r="SYJ46" s="54"/>
      <c r="SYK46" s="54"/>
      <c r="SYL46" s="54"/>
      <c r="SYM46" s="54"/>
      <c r="SYS46" s="53"/>
      <c r="SYT46" s="54"/>
      <c r="SYU46" s="54"/>
      <c r="SYV46" s="54"/>
      <c r="SYW46" s="54"/>
      <c r="SYX46" s="54"/>
      <c r="SYY46" s="54"/>
      <c r="SZE46" s="53"/>
      <c r="SZF46" s="54"/>
      <c r="SZG46" s="54"/>
      <c r="SZH46" s="54"/>
      <c r="SZI46" s="54"/>
      <c r="SZJ46" s="54"/>
      <c r="SZK46" s="54"/>
      <c r="SZQ46" s="53"/>
      <c r="SZR46" s="54"/>
      <c r="SZS46" s="54"/>
      <c r="SZT46" s="54"/>
      <c r="SZU46" s="54"/>
      <c r="SZV46" s="54"/>
      <c r="SZW46" s="54"/>
      <c r="TAC46" s="53"/>
      <c r="TAD46" s="54"/>
      <c r="TAE46" s="54"/>
      <c r="TAF46" s="54"/>
      <c r="TAG46" s="54"/>
      <c r="TAH46" s="54"/>
      <c r="TAI46" s="54"/>
      <c r="TAO46" s="53"/>
      <c r="TAP46" s="54"/>
      <c r="TAQ46" s="54"/>
      <c r="TAR46" s="54"/>
      <c r="TAS46" s="54"/>
      <c r="TAT46" s="54"/>
      <c r="TAU46" s="54"/>
      <c r="TBA46" s="53"/>
      <c r="TBB46" s="54"/>
      <c r="TBC46" s="54"/>
      <c r="TBD46" s="54"/>
      <c r="TBE46" s="54"/>
      <c r="TBF46" s="54"/>
      <c r="TBG46" s="54"/>
      <c r="TBM46" s="53"/>
      <c r="TBN46" s="54"/>
      <c r="TBO46" s="54"/>
      <c r="TBP46" s="54"/>
      <c r="TBQ46" s="54"/>
      <c r="TBR46" s="54"/>
      <c r="TBS46" s="54"/>
      <c r="TBY46" s="53"/>
      <c r="TBZ46" s="54"/>
      <c r="TCA46" s="54"/>
      <c r="TCB46" s="54"/>
      <c r="TCC46" s="54"/>
      <c r="TCD46" s="54"/>
      <c r="TCE46" s="54"/>
      <c r="TCK46" s="53"/>
      <c r="TCL46" s="54"/>
      <c r="TCM46" s="54"/>
      <c r="TCN46" s="54"/>
      <c r="TCO46" s="54"/>
      <c r="TCP46" s="54"/>
      <c r="TCQ46" s="54"/>
      <c r="TCW46" s="53"/>
      <c r="TCX46" s="54"/>
      <c r="TCY46" s="54"/>
      <c r="TCZ46" s="54"/>
      <c r="TDA46" s="54"/>
      <c r="TDB46" s="54"/>
      <c r="TDC46" s="54"/>
      <c r="TDI46" s="53"/>
      <c r="TDJ46" s="54"/>
      <c r="TDK46" s="54"/>
      <c r="TDL46" s="54"/>
      <c r="TDM46" s="54"/>
      <c r="TDN46" s="54"/>
      <c r="TDO46" s="54"/>
      <c r="TDU46" s="53"/>
      <c r="TDV46" s="54"/>
      <c r="TDW46" s="54"/>
      <c r="TDX46" s="54"/>
      <c r="TDY46" s="54"/>
      <c r="TDZ46" s="54"/>
      <c r="TEA46" s="54"/>
      <c r="TEG46" s="53"/>
      <c r="TEH46" s="54"/>
      <c r="TEI46" s="54"/>
      <c r="TEJ46" s="54"/>
      <c r="TEK46" s="54"/>
      <c r="TEL46" s="54"/>
      <c r="TEM46" s="54"/>
      <c r="TES46" s="53"/>
      <c r="TET46" s="54"/>
      <c r="TEU46" s="54"/>
      <c r="TEV46" s="54"/>
      <c r="TEW46" s="54"/>
      <c r="TEX46" s="54"/>
      <c r="TEY46" s="54"/>
      <c r="TFE46" s="53"/>
      <c r="TFF46" s="54"/>
      <c r="TFG46" s="54"/>
      <c r="TFH46" s="54"/>
      <c r="TFI46" s="54"/>
      <c r="TFJ46" s="54"/>
      <c r="TFK46" s="54"/>
      <c r="TFQ46" s="53"/>
      <c r="TFR46" s="54"/>
      <c r="TFS46" s="54"/>
      <c r="TFT46" s="54"/>
      <c r="TFU46" s="54"/>
      <c r="TFV46" s="54"/>
      <c r="TFW46" s="54"/>
      <c r="TGC46" s="53"/>
      <c r="TGD46" s="54"/>
      <c r="TGE46" s="54"/>
      <c r="TGF46" s="54"/>
      <c r="TGG46" s="54"/>
      <c r="TGH46" s="54"/>
      <c r="TGI46" s="54"/>
      <c r="TGO46" s="53"/>
      <c r="TGP46" s="54"/>
      <c r="TGQ46" s="54"/>
      <c r="TGR46" s="54"/>
      <c r="TGS46" s="54"/>
      <c r="TGT46" s="54"/>
      <c r="TGU46" s="54"/>
      <c r="THA46" s="53"/>
      <c r="THB46" s="54"/>
      <c r="THC46" s="54"/>
      <c r="THD46" s="54"/>
      <c r="THE46" s="54"/>
      <c r="THF46" s="54"/>
      <c r="THG46" s="54"/>
      <c r="THM46" s="53"/>
      <c r="THN46" s="54"/>
      <c r="THO46" s="54"/>
      <c r="THP46" s="54"/>
      <c r="THQ46" s="54"/>
      <c r="THR46" s="54"/>
      <c r="THS46" s="54"/>
      <c r="THY46" s="53"/>
      <c r="THZ46" s="54"/>
      <c r="TIA46" s="54"/>
      <c r="TIB46" s="54"/>
      <c r="TIC46" s="54"/>
      <c r="TID46" s="54"/>
      <c r="TIE46" s="54"/>
      <c r="TIK46" s="53"/>
      <c r="TIL46" s="54"/>
      <c r="TIM46" s="54"/>
      <c r="TIN46" s="54"/>
      <c r="TIO46" s="54"/>
      <c r="TIP46" s="54"/>
      <c r="TIQ46" s="54"/>
      <c r="TIW46" s="53"/>
      <c r="TIX46" s="54"/>
      <c r="TIY46" s="54"/>
      <c r="TIZ46" s="54"/>
      <c r="TJA46" s="54"/>
      <c r="TJB46" s="54"/>
      <c r="TJC46" s="54"/>
      <c r="TJI46" s="53"/>
      <c r="TJJ46" s="54"/>
      <c r="TJK46" s="54"/>
      <c r="TJL46" s="54"/>
      <c r="TJM46" s="54"/>
      <c r="TJN46" s="54"/>
      <c r="TJO46" s="54"/>
      <c r="TJU46" s="53"/>
      <c r="TJV46" s="54"/>
      <c r="TJW46" s="54"/>
      <c r="TJX46" s="54"/>
      <c r="TJY46" s="54"/>
      <c r="TJZ46" s="54"/>
      <c r="TKA46" s="54"/>
      <c r="TKG46" s="53"/>
      <c r="TKH46" s="54"/>
      <c r="TKI46" s="54"/>
      <c r="TKJ46" s="54"/>
      <c r="TKK46" s="54"/>
      <c r="TKL46" s="54"/>
      <c r="TKM46" s="54"/>
      <c r="TKS46" s="53"/>
      <c r="TKT46" s="54"/>
      <c r="TKU46" s="54"/>
      <c r="TKV46" s="54"/>
      <c r="TKW46" s="54"/>
      <c r="TKX46" s="54"/>
      <c r="TKY46" s="54"/>
      <c r="TLE46" s="53"/>
      <c r="TLF46" s="54"/>
      <c r="TLG46" s="54"/>
      <c r="TLH46" s="54"/>
      <c r="TLI46" s="54"/>
      <c r="TLJ46" s="54"/>
      <c r="TLK46" s="54"/>
      <c r="TLQ46" s="53"/>
      <c r="TLR46" s="54"/>
      <c r="TLS46" s="54"/>
      <c r="TLT46" s="54"/>
      <c r="TLU46" s="54"/>
      <c r="TLV46" s="54"/>
      <c r="TLW46" s="54"/>
      <c r="TMC46" s="53"/>
      <c r="TMD46" s="54"/>
      <c r="TME46" s="54"/>
      <c r="TMF46" s="54"/>
      <c r="TMG46" s="54"/>
      <c r="TMH46" s="54"/>
      <c r="TMI46" s="54"/>
      <c r="TMO46" s="53"/>
      <c r="TMP46" s="54"/>
      <c r="TMQ46" s="54"/>
      <c r="TMR46" s="54"/>
      <c r="TMS46" s="54"/>
      <c r="TMT46" s="54"/>
      <c r="TMU46" s="54"/>
      <c r="TNA46" s="53"/>
      <c r="TNB46" s="54"/>
      <c r="TNC46" s="54"/>
      <c r="TND46" s="54"/>
      <c r="TNE46" s="54"/>
      <c r="TNF46" s="54"/>
      <c r="TNG46" s="54"/>
      <c r="TNM46" s="53"/>
      <c r="TNN46" s="54"/>
      <c r="TNO46" s="54"/>
      <c r="TNP46" s="54"/>
      <c r="TNQ46" s="54"/>
      <c r="TNR46" s="54"/>
      <c r="TNS46" s="54"/>
      <c r="TNY46" s="53"/>
      <c r="TNZ46" s="54"/>
      <c r="TOA46" s="54"/>
      <c r="TOB46" s="54"/>
      <c r="TOC46" s="54"/>
      <c r="TOD46" s="54"/>
      <c r="TOE46" s="54"/>
      <c r="TOK46" s="53"/>
      <c r="TOL46" s="54"/>
      <c r="TOM46" s="54"/>
      <c r="TON46" s="54"/>
      <c r="TOO46" s="54"/>
      <c r="TOP46" s="54"/>
      <c r="TOQ46" s="54"/>
      <c r="TOW46" s="53"/>
      <c r="TOX46" s="54"/>
      <c r="TOY46" s="54"/>
      <c r="TOZ46" s="54"/>
      <c r="TPA46" s="54"/>
      <c r="TPB46" s="54"/>
      <c r="TPC46" s="54"/>
      <c r="TPI46" s="53"/>
      <c r="TPJ46" s="54"/>
      <c r="TPK46" s="54"/>
      <c r="TPL46" s="54"/>
      <c r="TPM46" s="54"/>
      <c r="TPN46" s="54"/>
      <c r="TPO46" s="54"/>
      <c r="TPU46" s="53"/>
      <c r="TPV46" s="54"/>
      <c r="TPW46" s="54"/>
      <c r="TPX46" s="54"/>
      <c r="TPY46" s="54"/>
      <c r="TPZ46" s="54"/>
      <c r="TQA46" s="54"/>
      <c r="TQG46" s="53"/>
      <c r="TQH46" s="54"/>
      <c r="TQI46" s="54"/>
      <c r="TQJ46" s="54"/>
      <c r="TQK46" s="54"/>
      <c r="TQL46" s="54"/>
      <c r="TQM46" s="54"/>
      <c r="TQS46" s="53"/>
      <c r="TQT46" s="54"/>
      <c r="TQU46" s="54"/>
      <c r="TQV46" s="54"/>
      <c r="TQW46" s="54"/>
      <c r="TQX46" s="54"/>
      <c r="TQY46" s="54"/>
      <c r="TRE46" s="53"/>
      <c r="TRF46" s="54"/>
      <c r="TRG46" s="54"/>
      <c r="TRH46" s="54"/>
      <c r="TRI46" s="54"/>
      <c r="TRJ46" s="54"/>
      <c r="TRK46" s="54"/>
      <c r="TRQ46" s="53"/>
      <c r="TRR46" s="54"/>
      <c r="TRS46" s="54"/>
      <c r="TRT46" s="54"/>
      <c r="TRU46" s="54"/>
      <c r="TRV46" s="54"/>
      <c r="TRW46" s="54"/>
      <c r="TSC46" s="53"/>
      <c r="TSD46" s="54"/>
      <c r="TSE46" s="54"/>
      <c r="TSF46" s="54"/>
      <c r="TSG46" s="54"/>
      <c r="TSH46" s="54"/>
      <c r="TSI46" s="54"/>
      <c r="TSO46" s="53"/>
      <c r="TSP46" s="54"/>
      <c r="TSQ46" s="54"/>
      <c r="TSR46" s="54"/>
      <c r="TSS46" s="54"/>
      <c r="TST46" s="54"/>
      <c r="TSU46" s="54"/>
      <c r="TTA46" s="53"/>
      <c r="TTB46" s="54"/>
      <c r="TTC46" s="54"/>
      <c r="TTD46" s="54"/>
      <c r="TTE46" s="54"/>
      <c r="TTF46" s="54"/>
      <c r="TTG46" s="54"/>
      <c r="TTM46" s="53"/>
      <c r="TTN46" s="54"/>
      <c r="TTO46" s="54"/>
      <c r="TTP46" s="54"/>
      <c r="TTQ46" s="54"/>
      <c r="TTR46" s="54"/>
      <c r="TTS46" s="54"/>
      <c r="TTY46" s="53"/>
      <c r="TTZ46" s="54"/>
      <c r="TUA46" s="54"/>
      <c r="TUB46" s="54"/>
      <c r="TUC46" s="54"/>
      <c r="TUD46" s="54"/>
      <c r="TUE46" s="54"/>
      <c r="TUK46" s="53"/>
      <c r="TUL46" s="54"/>
      <c r="TUM46" s="54"/>
      <c r="TUN46" s="54"/>
      <c r="TUO46" s="54"/>
      <c r="TUP46" s="54"/>
      <c r="TUQ46" s="54"/>
      <c r="TUW46" s="53"/>
      <c r="TUX46" s="54"/>
      <c r="TUY46" s="54"/>
      <c r="TUZ46" s="54"/>
      <c r="TVA46" s="54"/>
      <c r="TVB46" s="54"/>
      <c r="TVC46" s="54"/>
      <c r="TVI46" s="53"/>
      <c r="TVJ46" s="54"/>
      <c r="TVK46" s="54"/>
      <c r="TVL46" s="54"/>
      <c r="TVM46" s="54"/>
      <c r="TVN46" s="54"/>
      <c r="TVO46" s="54"/>
      <c r="TVU46" s="53"/>
      <c r="TVV46" s="54"/>
      <c r="TVW46" s="54"/>
      <c r="TVX46" s="54"/>
      <c r="TVY46" s="54"/>
      <c r="TVZ46" s="54"/>
      <c r="TWA46" s="54"/>
      <c r="TWG46" s="53"/>
      <c r="TWH46" s="54"/>
      <c r="TWI46" s="54"/>
      <c r="TWJ46" s="54"/>
      <c r="TWK46" s="54"/>
      <c r="TWL46" s="54"/>
      <c r="TWM46" s="54"/>
      <c r="TWS46" s="53"/>
      <c r="TWT46" s="54"/>
      <c r="TWU46" s="54"/>
      <c r="TWV46" s="54"/>
      <c r="TWW46" s="54"/>
      <c r="TWX46" s="54"/>
      <c r="TWY46" s="54"/>
      <c r="TXE46" s="53"/>
      <c r="TXF46" s="54"/>
      <c r="TXG46" s="54"/>
      <c r="TXH46" s="54"/>
      <c r="TXI46" s="54"/>
      <c r="TXJ46" s="54"/>
      <c r="TXK46" s="54"/>
      <c r="TXQ46" s="53"/>
      <c r="TXR46" s="54"/>
      <c r="TXS46" s="54"/>
      <c r="TXT46" s="54"/>
      <c r="TXU46" s="54"/>
      <c r="TXV46" s="54"/>
      <c r="TXW46" s="54"/>
      <c r="TYC46" s="53"/>
      <c r="TYD46" s="54"/>
      <c r="TYE46" s="54"/>
      <c r="TYF46" s="54"/>
      <c r="TYG46" s="54"/>
      <c r="TYH46" s="54"/>
      <c r="TYI46" s="54"/>
      <c r="TYO46" s="53"/>
      <c r="TYP46" s="54"/>
      <c r="TYQ46" s="54"/>
      <c r="TYR46" s="54"/>
      <c r="TYS46" s="54"/>
      <c r="TYT46" s="54"/>
      <c r="TYU46" s="54"/>
      <c r="TZA46" s="53"/>
      <c r="TZB46" s="54"/>
      <c r="TZC46" s="54"/>
      <c r="TZD46" s="54"/>
      <c r="TZE46" s="54"/>
      <c r="TZF46" s="54"/>
      <c r="TZG46" s="54"/>
      <c r="TZM46" s="53"/>
      <c r="TZN46" s="54"/>
      <c r="TZO46" s="54"/>
      <c r="TZP46" s="54"/>
      <c r="TZQ46" s="54"/>
      <c r="TZR46" s="54"/>
      <c r="TZS46" s="54"/>
      <c r="TZY46" s="53"/>
      <c r="TZZ46" s="54"/>
      <c r="UAA46" s="54"/>
      <c r="UAB46" s="54"/>
      <c r="UAC46" s="54"/>
      <c r="UAD46" s="54"/>
      <c r="UAE46" s="54"/>
      <c r="UAK46" s="53"/>
      <c r="UAL46" s="54"/>
      <c r="UAM46" s="54"/>
      <c r="UAN46" s="54"/>
      <c r="UAO46" s="54"/>
      <c r="UAP46" s="54"/>
      <c r="UAQ46" s="54"/>
      <c r="UAW46" s="53"/>
      <c r="UAX46" s="54"/>
      <c r="UAY46" s="54"/>
      <c r="UAZ46" s="54"/>
      <c r="UBA46" s="54"/>
      <c r="UBB46" s="54"/>
      <c r="UBC46" s="54"/>
      <c r="UBI46" s="53"/>
      <c r="UBJ46" s="54"/>
      <c r="UBK46" s="54"/>
      <c r="UBL46" s="54"/>
      <c r="UBM46" s="54"/>
      <c r="UBN46" s="54"/>
      <c r="UBO46" s="54"/>
      <c r="UBU46" s="53"/>
      <c r="UBV46" s="54"/>
      <c r="UBW46" s="54"/>
      <c r="UBX46" s="54"/>
      <c r="UBY46" s="54"/>
      <c r="UBZ46" s="54"/>
      <c r="UCA46" s="54"/>
      <c r="UCG46" s="53"/>
      <c r="UCH46" s="54"/>
      <c r="UCI46" s="54"/>
      <c r="UCJ46" s="54"/>
      <c r="UCK46" s="54"/>
      <c r="UCL46" s="54"/>
      <c r="UCM46" s="54"/>
      <c r="UCS46" s="53"/>
      <c r="UCT46" s="54"/>
      <c r="UCU46" s="54"/>
      <c r="UCV46" s="54"/>
      <c r="UCW46" s="54"/>
      <c r="UCX46" s="54"/>
      <c r="UCY46" s="54"/>
      <c r="UDE46" s="53"/>
      <c r="UDF46" s="54"/>
      <c r="UDG46" s="54"/>
      <c r="UDH46" s="54"/>
      <c r="UDI46" s="54"/>
      <c r="UDJ46" s="54"/>
      <c r="UDK46" s="54"/>
      <c r="UDQ46" s="53"/>
      <c r="UDR46" s="54"/>
      <c r="UDS46" s="54"/>
      <c r="UDT46" s="54"/>
      <c r="UDU46" s="54"/>
      <c r="UDV46" s="54"/>
      <c r="UDW46" s="54"/>
      <c r="UEC46" s="53"/>
      <c r="UED46" s="54"/>
      <c r="UEE46" s="54"/>
      <c r="UEF46" s="54"/>
      <c r="UEG46" s="54"/>
      <c r="UEH46" s="54"/>
      <c r="UEI46" s="54"/>
      <c r="UEO46" s="53"/>
      <c r="UEP46" s="54"/>
      <c r="UEQ46" s="54"/>
      <c r="UER46" s="54"/>
      <c r="UES46" s="54"/>
      <c r="UET46" s="54"/>
      <c r="UEU46" s="54"/>
      <c r="UFA46" s="53"/>
      <c r="UFB46" s="54"/>
      <c r="UFC46" s="54"/>
      <c r="UFD46" s="54"/>
      <c r="UFE46" s="54"/>
      <c r="UFF46" s="54"/>
      <c r="UFG46" s="54"/>
      <c r="UFM46" s="53"/>
      <c r="UFN46" s="54"/>
      <c r="UFO46" s="54"/>
      <c r="UFP46" s="54"/>
      <c r="UFQ46" s="54"/>
      <c r="UFR46" s="54"/>
      <c r="UFS46" s="54"/>
      <c r="UFY46" s="53"/>
      <c r="UFZ46" s="54"/>
      <c r="UGA46" s="54"/>
      <c r="UGB46" s="54"/>
      <c r="UGC46" s="54"/>
      <c r="UGD46" s="54"/>
      <c r="UGE46" s="54"/>
      <c r="UGK46" s="53"/>
      <c r="UGL46" s="54"/>
      <c r="UGM46" s="54"/>
      <c r="UGN46" s="54"/>
      <c r="UGO46" s="54"/>
      <c r="UGP46" s="54"/>
      <c r="UGQ46" s="54"/>
      <c r="UGW46" s="53"/>
      <c r="UGX46" s="54"/>
      <c r="UGY46" s="54"/>
      <c r="UGZ46" s="54"/>
      <c r="UHA46" s="54"/>
      <c r="UHB46" s="54"/>
      <c r="UHC46" s="54"/>
      <c r="UHI46" s="53"/>
      <c r="UHJ46" s="54"/>
      <c r="UHK46" s="54"/>
      <c r="UHL46" s="54"/>
      <c r="UHM46" s="54"/>
      <c r="UHN46" s="54"/>
      <c r="UHO46" s="54"/>
      <c r="UHU46" s="53"/>
      <c r="UHV46" s="54"/>
      <c r="UHW46" s="54"/>
      <c r="UHX46" s="54"/>
      <c r="UHY46" s="54"/>
      <c r="UHZ46" s="54"/>
      <c r="UIA46" s="54"/>
      <c r="UIG46" s="53"/>
      <c r="UIH46" s="54"/>
      <c r="UII46" s="54"/>
      <c r="UIJ46" s="54"/>
      <c r="UIK46" s="54"/>
      <c r="UIL46" s="54"/>
      <c r="UIM46" s="54"/>
      <c r="UIS46" s="53"/>
      <c r="UIT46" s="54"/>
      <c r="UIU46" s="54"/>
      <c r="UIV46" s="54"/>
      <c r="UIW46" s="54"/>
      <c r="UIX46" s="54"/>
      <c r="UIY46" s="54"/>
      <c r="UJE46" s="53"/>
      <c r="UJF46" s="54"/>
      <c r="UJG46" s="54"/>
      <c r="UJH46" s="54"/>
      <c r="UJI46" s="54"/>
      <c r="UJJ46" s="54"/>
      <c r="UJK46" s="54"/>
      <c r="UJQ46" s="53"/>
      <c r="UJR46" s="54"/>
      <c r="UJS46" s="54"/>
      <c r="UJT46" s="54"/>
      <c r="UJU46" s="54"/>
      <c r="UJV46" s="54"/>
      <c r="UJW46" s="54"/>
      <c r="UKC46" s="53"/>
      <c r="UKD46" s="54"/>
      <c r="UKE46" s="54"/>
      <c r="UKF46" s="54"/>
      <c r="UKG46" s="54"/>
      <c r="UKH46" s="54"/>
      <c r="UKI46" s="54"/>
      <c r="UKO46" s="53"/>
      <c r="UKP46" s="54"/>
      <c r="UKQ46" s="54"/>
      <c r="UKR46" s="54"/>
      <c r="UKS46" s="54"/>
      <c r="UKT46" s="54"/>
      <c r="UKU46" s="54"/>
      <c r="ULA46" s="53"/>
      <c r="ULB46" s="54"/>
      <c r="ULC46" s="54"/>
      <c r="ULD46" s="54"/>
      <c r="ULE46" s="54"/>
      <c r="ULF46" s="54"/>
      <c r="ULG46" s="54"/>
      <c r="ULM46" s="53"/>
      <c r="ULN46" s="54"/>
      <c r="ULO46" s="54"/>
      <c r="ULP46" s="54"/>
      <c r="ULQ46" s="54"/>
      <c r="ULR46" s="54"/>
      <c r="ULS46" s="54"/>
      <c r="ULY46" s="53"/>
      <c r="ULZ46" s="54"/>
      <c r="UMA46" s="54"/>
      <c r="UMB46" s="54"/>
      <c r="UMC46" s="54"/>
      <c r="UMD46" s="54"/>
      <c r="UME46" s="54"/>
      <c r="UMK46" s="53"/>
      <c r="UML46" s="54"/>
      <c r="UMM46" s="54"/>
      <c r="UMN46" s="54"/>
      <c r="UMO46" s="54"/>
      <c r="UMP46" s="54"/>
      <c r="UMQ46" s="54"/>
      <c r="UMW46" s="53"/>
      <c r="UMX46" s="54"/>
      <c r="UMY46" s="54"/>
      <c r="UMZ46" s="54"/>
      <c r="UNA46" s="54"/>
      <c r="UNB46" s="54"/>
      <c r="UNC46" s="54"/>
      <c r="UNI46" s="53"/>
      <c r="UNJ46" s="54"/>
      <c r="UNK46" s="54"/>
      <c r="UNL46" s="54"/>
      <c r="UNM46" s="54"/>
      <c r="UNN46" s="54"/>
      <c r="UNO46" s="54"/>
      <c r="UNU46" s="53"/>
      <c r="UNV46" s="54"/>
      <c r="UNW46" s="54"/>
      <c r="UNX46" s="54"/>
      <c r="UNY46" s="54"/>
      <c r="UNZ46" s="54"/>
      <c r="UOA46" s="54"/>
      <c r="UOG46" s="53"/>
      <c r="UOH46" s="54"/>
      <c r="UOI46" s="54"/>
      <c r="UOJ46" s="54"/>
      <c r="UOK46" s="54"/>
      <c r="UOL46" s="54"/>
      <c r="UOM46" s="54"/>
      <c r="UOS46" s="53"/>
      <c r="UOT46" s="54"/>
      <c r="UOU46" s="54"/>
      <c r="UOV46" s="54"/>
      <c r="UOW46" s="54"/>
      <c r="UOX46" s="54"/>
      <c r="UOY46" s="54"/>
      <c r="UPE46" s="53"/>
      <c r="UPF46" s="54"/>
      <c r="UPG46" s="54"/>
      <c r="UPH46" s="54"/>
      <c r="UPI46" s="54"/>
      <c r="UPJ46" s="54"/>
      <c r="UPK46" s="54"/>
      <c r="UPQ46" s="53"/>
      <c r="UPR46" s="54"/>
      <c r="UPS46" s="54"/>
      <c r="UPT46" s="54"/>
      <c r="UPU46" s="54"/>
      <c r="UPV46" s="54"/>
      <c r="UPW46" s="54"/>
      <c r="UQC46" s="53"/>
      <c r="UQD46" s="54"/>
      <c r="UQE46" s="54"/>
      <c r="UQF46" s="54"/>
      <c r="UQG46" s="54"/>
      <c r="UQH46" s="54"/>
      <c r="UQI46" s="54"/>
      <c r="UQO46" s="53"/>
      <c r="UQP46" s="54"/>
      <c r="UQQ46" s="54"/>
      <c r="UQR46" s="54"/>
      <c r="UQS46" s="54"/>
      <c r="UQT46" s="54"/>
      <c r="UQU46" s="54"/>
      <c r="URA46" s="53"/>
      <c r="URB46" s="54"/>
      <c r="URC46" s="54"/>
      <c r="URD46" s="54"/>
      <c r="URE46" s="54"/>
      <c r="URF46" s="54"/>
      <c r="URG46" s="54"/>
      <c r="URM46" s="53"/>
      <c r="URN46" s="54"/>
      <c r="URO46" s="54"/>
      <c r="URP46" s="54"/>
      <c r="URQ46" s="54"/>
      <c r="URR46" s="54"/>
      <c r="URS46" s="54"/>
      <c r="URY46" s="53"/>
      <c r="URZ46" s="54"/>
      <c r="USA46" s="54"/>
      <c r="USB46" s="54"/>
      <c r="USC46" s="54"/>
      <c r="USD46" s="54"/>
      <c r="USE46" s="54"/>
      <c r="USK46" s="53"/>
      <c r="USL46" s="54"/>
      <c r="USM46" s="54"/>
      <c r="USN46" s="54"/>
      <c r="USO46" s="54"/>
      <c r="USP46" s="54"/>
      <c r="USQ46" s="54"/>
      <c r="USW46" s="53"/>
      <c r="USX46" s="54"/>
      <c r="USY46" s="54"/>
      <c r="USZ46" s="54"/>
      <c r="UTA46" s="54"/>
      <c r="UTB46" s="54"/>
      <c r="UTC46" s="54"/>
      <c r="UTI46" s="53"/>
      <c r="UTJ46" s="54"/>
      <c r="UTK46" s="54"/>
      <c r="UTL46" s="54"/>
      <c r="UTM46" s="54"/>
      <c r="UTN46" s="54"/>
      <c r="UTO46" s="54"/>
      <c r="UTU46" s="53"/>
      <c r="UTV46" s="54"/>
      <c r="UTW46" s="54"/>
      <c r="UTX46" s="54"/>
      <c r="UTY46" s="54"/>
      <c r="UTZ46" s="54"/>
      <c r="UUA46" s="54"/>
      <c r="UUG46" s="53"/>
      <c r="UUH46" s="54"/>
      <c r="UUI46" s="54"/>
      <c r="UUJ46" s="54"/>
      <c r="UUK46" s="54"/>
      <c r="UUL46" s="54"/>
      <c r="UUM46" s="54"/>
      <c r="UUS46" s="53"/>
      <c r="UUT46" s="54"/>
      <c r="UUU46" s="54"/>
      <c r="UUV46" s="54"/>
      <c r="UUW46" s="54"/>
      <c r="UUX46" s="54"/>
      <c r="UUY46" s="54"/>
      <c r="UVE46" s="53"/>
      <c r="UVF46" s="54"/>
      <c r="UVG46" s="54"/>
      <c r="UVH46" s="54"/>
      <c r="UVI46" s="54"/>
      <c r="UVJ46" s="54"/>
      <c r="UVK46" s="54"/>
      <c r="UVQ46" s="53"/>
      <c r="UVR46" s="54"/>
      <c r="UVS46" s="54"/>
      <c r="UVT46" s="54"/>
      <c r="UVU46" s="54"/>
      <c r="UVV46" s="54"/>
      <c r="UVW46" s="54"/>
      <c r="UWC46" s="53"/>
      <c r="UWD46" s="54"/>
      <c r="UWE46" s="54"/>
      <c r="UWF46" s="54"/>
      <c r="UWG46" s="54"/>
      <c r="UWH46" s="54"/>
      <c r="UWI46" s="54"/>
      <c r="UWO46" s="53"/>
      <c r="UWP46" s="54"/>
      <c r="UWQ46" s="54"/>
      <c r="UWR46" s="54"/>
      <c r="UWS46" s="54"/>
      <c r="UWT46" s="54"/>
      <c r="UWU46" s="54"/>
      <c r="UXA46" s="53"/>
      <c r="UXB46" s="54"/>
      <c r="UXC46" s="54"/>
      <c r="UXD46" s="54"/>
      <c r="UXE46" s="54"/>
      <c r="UXF46" s="54"/>
      <c r="UXG46" s="54"/>
      <c r="UXM46" s="53"/>
      <c r="UXN46" s="54"/>
      <c r="UXO46" s="54"/>
      <c r="UXP46" s="54"/>
      <c r="UXQ46" s="54"/>
      <c r="UXR46" s="54"/>
      <c r="UXS46" s="54"/>
      <c r="UXY46" s="53"/>
      <c r="UXZ46" s="54"/>
      <c r="UYA46" s="54"/>
      <c r="UYB46" s="54"/>
      <c r="UYC46" s="54"/>
      <c r="UYD46" s="54"/>
      <c r="UYE46" s="54"/>
      <c r="UYK46" s="53"/>
      <c r="UYL46" s="54"/>
      <c r="UYM46" s="54"/>
      <c r="UYN46" s="54"/>
      <c r="UYO46" s="54"/>
      <c r="UYP46" s="54"/>
      <c r="UYQ46" s="54"/>
      <c r="UYW46" s="53"/>
      <c r="UYX46" s="54"/>
      <c r="UYY46" s="54"/>
      <c r="UYZ46" s="54"/>
      <c r="UZA46" s="54"/>
      <c r="UZB46" s="54"/>
      <c r="UZC46" s="54"/>
      <c r="UZI46" s="53"/>
      <c r="UZJ46" s="54"/>
      <c r="UZK46" s="54"/>
      <c r="UZL46" s="54"/>
      <c r="UZM46" s="54"/>
      <c r="UZN46" s="54"/>
      <c r="UZO46" s="54"/>
      <c r="UZU46" s="53"/>
      <c r="UZV46" s="54"/>
      <c r="UZW46" s="54"/>
      <c r="UZX46" s="54"/>
      <c r="UZY46" s="54"/>
      <c r="UZZ46" s="54"/>
      <c r="VAA46" s="54"/>
      <c r="VAG46" s="53"/>
      <c r="VAH46" s="54"/>
      <c r="VAI46" s="54"/>
      <c r="VAJ46" s="54"/>
      <c r="VAK46" s="54"/>
      <c r="VAL46" s="54"/>
      <c r="VAM46" s="54"/>
      <c r="VAS46" s="53"/>
      <c r="VAT46" s="54"/>
      <c r="VAU46" s="54"/>
      <c r="VAV46" s="54"/>
      <c r="VAW46" s="54"/>
      <c r="VAX46" s="54"/>
      <c r="VAY46" s="54"/>
      <c r="VBE46" s="53"/>
      <c r="VBF46" s="54"/>
      <c r="VBG46" s="54"/>
      <c r="VBH46" s="54"/>
      <c r="VBI46" s="54"/>
      <c r="VBJ46" s="54"/>
      <c r="VBK46" s="54"/>
      <c r="VBQ46" s="53"/>
      <c r="VBR46" s="54"/>
      <c r="VBS46" s="54"/>
      <c r="VBT46" s="54"/>
      <c r="VBU46" s="54"/>
      <c r="VBV46" s="54"/>
      <c r="VBW46" s="54"/>
      <c r="VCC46" s="53"/>
      <c r="VCD46" s="54"/>
      <c r="VCE46" s="54"/>
      <c r="VCF46" s="54"/>
      <c r="VCG46" s="54"/>
      <c r="VCH46" s="54"/>
      <c r="VCI46" s="54"/>
      <c r="VCO46" s="53"/>
      <c r="VCP46" s="54"/>
      <c r="VCQ46" s="54"/>
      <c r="VCR46" s="54"/>
      <c r="VCS46" s="54"/>
      <c r="VCT46" s="54"/>
      <c r="VCU46" s="54"/>
      <c r="VDA46" s="53"/>
      <c r="VDB46" s="54"/>
      <c r="VDC46" s="54"/>
      <c r="VDD46" s="54"/>
      <c r="VDE46" s="54"/>
      <c r="VDF46" s="54"/>
      <c r="VDG46" s="54"/>
      <c r="VDM46" s="53"/>
      <c r="VDN46" s="54"/>
      <c r="VDO46" s="54"/>
      <c r="VDP46" s="54"/>
      <c r="VDQ46" s="54"/>
      <c r="VDR46" s="54"/>
      <c r="VDS46" s="54"/>
      <c r="VDY46" s="53"/>
      <c r="VDZ46" s="54"/>
      <c r="VEA46" s="54"/>
      <c r="VEB46" s="54"/>
      <c r="VEC46" s="54"/>
      <c r="VED46" s="54"/>
      <c r="VEE46" s="54"/>
      <c r="VEK46" s="53"/>
      <c r="VEL46" s="54"/>
      <c r="VEM46" s="54"/>
      <c r="VEN46" s="54"/>
      <c r="VEO46" s="54"/>
      <c r="VEP46" s="54"/>
      <c r="VEQ46" s="54"/>
      <c r="VEW46" s="53"/>
      <c r="VEX46" s="54"/>
      <c r="VEY46" s="54"/>
      <c r="VEZ46" s="54"/>
      <c r="VFA46" s="54"/>
      <c r="VFB46" s="54"/>
      <c r="VFC46" s="54"/>
      <c r="VFI46" s="53"/>
      <c r="VFJ46" s="54"/>
      <c r="VFK46" s="54"/>
      <c r="VFL46" s="54"/>
      <c r="VFM46" s="54"/>
      <c r="VFN46" s="54"/>
      <c r="VFO46" s="54"/>
      <c r="VFU46" s="53"/>
      <c r="VFV46" s="54"/>
      <c r="VFW46" s="54"/>
      <c r="VFX46" s="54"/>
      <c r="VFY46" s="54"/>
      <c r="VFZ46" s="54"/>
      <c r="VGA46" s="54"/>
      <c r="VGG46" s="53"/>
      <c r="VGH46" s="54"/>
      <c r="VGI46" s="54"/>
      <c r="VGJ46" s="54"/>
      <c r="VGK46" s="54"/>
      <c r="VGL46" s="54"/>
      <c r="VGM46" s="54"/>
      <c r="VGS46" s="53"/>
      <c r="VGT46" s="54"/>
      <c r="VGU46" s="54"/>
      <c r="VGV46" s="54"/>
      <c r="VGW46" s="54"/>
      <c r="VGX46" s="54"/>
      <c r="VGY46" s="54"/>
      <c r="VHE46" s="53"/>
      <c r="VHF46" s="54"/>
      <c r="VHG46" s="54"/>
      <c r="VHH46" s="54"/>
      <c r="VHI46" s="54"/>
      <c r="VHJ46" s="54"/>
      <c r="VHK46" s="54"/>
      <c r="VHQ46" s="53"/>
      <c r="VHR46" s="54"/>
      <c r="VHS46" s="54"/>
      <c r="VHT46" s="54"/>
      <c r="VHU46" s="54"/>
      <c r="VHV46" s="54"/>
      <c r="VHW46" s="54"/>
      <c r="VIC46" s="53"/>
      <c r="VID46" s="54"/>
      <c r="VIE46" s="54"/>
      <c r="VIF46" s="54"/>
      <c r="VIG46" s="54"/>
      <c r="VIH46" s="54"/>
      <c r="VII46" s="54"/>
      <c r="VIO46" s="53"/>
      <c r="VIP46" s="54"/>
      <c r="VIQ46" s="54"/>
      <c r="VIR46" s="54"/>
      <c r="VIS46" s="54"/>
      <c r="VIT46" s="54"/>
      <c r="VIU46" s="54"/>
      <c r="VJA46" s="53"/>
      <c r="VJB46" s="54"/>
      <c r="VJC46" s="54"/>
      <c r="VJD46" s="54"/>
      <c r="VJE46" s="54"/>
      <c r="VJF46" s="54"/>
      <c r="VJG46" s="54"/>
      <c r="VJM46" s="53"/>
      <c r="VJN46" s="54"/>
      <c r="VJO46" s="54"/>
      <c r="VJP46" s="54"/>
      <c r="VJQ46" s="54"/>
      <c r="VJR46" s="54"/>
      <c r="VJS46" s="54"/>
      <c r="VJY46" s="53"/>
      <c r="VJZ46" s="54"/>
      <c r="VKA46" s="54"/>
      <c r="VKB46" s="54"/>
      <c r="VKC46" s="54"/>
      <c r="VKD46" s="54"/>
      <c r="VKE46" s="54"/>
      <c r="VKK46" s="53"/>
      <c r="VKL46" s="54"/>
      <c r="VKM46" s="54"/>
      <c r="VKN46" s="54"/>
      <c r="VKO46" s="54"/>
      <c r="VKP46" s="54"/>
      <c r="VKQ46" s="54"/>
      <c r="VKW46" s="53"/>
      <c r="VKX46" s="54"/>
      <c r="VKY46" s="54"/>
      <c r="VKZ46" s="54"/>
      <c r="VLA46" s="54"/>
      <c r="VLB46" s="54"/>
      <c r="VLC46" s="54"/>
      <c r="VLI46" s="53"/>
      <c r="VLJ46" s="54"/>
      <c r="VLK46" s="54"/>
      <c r="VLL46" s="54"/>
      <c r="VLM46" s="54"/>
      <c r="VLN46" s="54"/>
      <c r="VLO46" s="54"/>
      <c r="VLU46" s="53"/>
      <c r="VLV46" s="54"/>
      <c r="VLW46" s="54"/>
      <c r="VLX46" s="54"/>
      <c r="VLY46" s="54"/>
      <c r="VLZ46" s="54"/>
      <c r="VMA46" s="54"/>
      <c r="VMG46" s="53"/>
      <c r="VMH46" s="54"/>
      <c r="VMI46" s="54"/>
      <c r="VMJ46" s="54"/>
      <c r="VMK46" s="54"/>
      <c r="VML46" s="54"/>
      <c r="VMM46" s="54"/>
      <c r="VMS46" s="53"/>
      <c r="VMT46" s="54"/>
      <c r="VMU46" s="54"/>
      <c r="VMV46" s="54"/>
      <c r="VMW46" s="54"/>
      <c r="VMX46" s="54"/>
      <c r="VMY46" s="54"/>
      <c r="VNE46" s="53"/>
      <c r="VNF46" s="54"/>
      <c r="VNG46" s="54"/>
      <c r="VNH46" s="54"/>
      <c r="VNI46" s="54"/>
      <c r="VNJ46" s="54"/>
      <c r="VNK46" s="54"/>
      <c r="VNQ46" s="53"/>
      <c r="VNR46" s="54"/>
      <c r="VNS46" s="54"/>
      <c r="VNT46" s="54"/>
      <c r="VNU46" s="54"/>
      <c r="VNV46" s="54"/>
      <c r="VNW46" s="54"/>
      <c r="VOC46" s="53"/>
      <c r="VOD46" s="54"/>
      <c r="VOE46" s="54"/>
      <c r="VOF46" s="54"/>
      <c r="VOG46" s="54"/>
      <c r="VOH46" s="54"/>
      <c r="VOI46" s="54"/>
      <c r="VOO46" s="53"/>
      <c r="VOP46" s="54"/>
      <c r="VOQ46" s="54"/>
      <c r="VOR46" s="54"/>
      <c r="VOS46" s="54"/>
      <c r="VOT46" s="54"/>
      <c r="VOU46" s="54"/>
      <c r="VPA46" s="53"/>
      <c r="VPB46" s="54"/>
      <c r="VPC46" s="54"/>
      <c r="VPD46" s="54"/>
      <c r="VPE46" s="54"/>
      <c r="VPF46" s="54"/>
      <c r="VPG46" s="54"/>
      <c r="VPM46" s="53"/>
      <c r="VPN46" s="54"/>
      <c r="VPO46" s="54"/>
      <c r="VPP46" s="54"/>
      <c r="VPQ46" s="54"/>
      <c r="VPR46" s="54"/>
      <c r="VPS46" s="54"/>
      <c r="VPY46" s="53"/>
      <c r="VPZ46" s="54"/>
      <c r="VQA46" s="54"/>
      <c r="VQB46" s="54"/>
      <c r="VQC46" s="54"/>
      <c r="VQD46" s="54"/>
      <c r="VQE46" s="54"/>
      <c r="VQK46" s="53"/>
      <c r="VQL46" s="54"/>
      <c r="VQM46" s="54"/>
      <c r="VQN46" s="54"/>
      <c r="VQO46" s="54"/>
      <c r="VQP46" s="54"/>
      <c r="VQQ46" s="54"/>
      <c r="VQW46" s="53"/>
      <c r="VQX46" s="54"/>
      <c r="VQY46" s="54"/>
      <c r="VQZ46" s="54"/>
      <c r="VRA46" s="54"/>
      <c r="VRB46" s="54"/>
      <c r="VRC46" s="54"/>
      <c r="VRI46" s="53"/>
      <c r="VRJ46" s="54"/>
      <c r="VRK46" s="54"/>
      <c r="VRL46" s="54"/>
      <c r="VRM46" s="54"/>
      <c r="VRN46" s="54"/>
      <c r="VRO46" s="54"/>
      <c r="VRU46" s="53"/>
      <c r="VRV46" s="54"/>
      <c r="VRW46" s="54"/>
      <c r="VRX46" s="54"/>
      <c r="VRY46" s="54"/>
      <c r="VRZ46" s="54"/>
      <c r="VSA46" s="54"/>
      <c r="VSG46" s="53"/>
      <c r="VSH46" s="54"/>
      <c r="VSI46" s="54"/>
      <c r="VSJ46" s="54"/>
      <c r="VSK46" s="54"/>
      <c r="VSL46" s="54"/>
      <c r="VSM46" s="54"/>
      <c r="VSS46" s="53"/>
      <c r="VST46" s="54"/>
      <c r="VSU46" s="54"/>
      <c r="VSV46" s="54"/>
      <c r="VSW46" s="54"/>
      <c r="VSX46" s="54"/>
      <c r="VSY46" s="54"/>
      <c r="VTE46" s="53"/>
      <c r="VTF46" s="54"/>
      <c r="VTG46" s="54"/>
      <c r="VTH46" s="54"/>
      <c r="VTI46" s="54"/>
      <c r="VTJ46" s="54"/>
      <c r="VTK46" s="54"/>
      <c r="VTQ46" s="53"/>
      <c r="VTR46" s="54"/>
      <c r="VTS46" s="54"/>
      <c r="VTT46" s="54"/>
      <c r="VTU46" s="54"/>
      <c r="VTV46" s="54"/>
      <c r="VTW46" s="54"/>
      <c r="VUC46" s="53"/>
      <c r="VUD46" s="54"/>
      <c r="VUE46" s="54"/>
      <c r="VUF46" s="54"/>
      <c r="VUG46" s="54"/>
      <c r="VUH46" s="54"/>
      <c r="VUI46" s="54"/>
      <c r="VUO46" s="53"/>
      <c r="VUP46" s="54"/>
      <c r="VUQ46" s="54"/>
      <c r="VUR46" s="54"/>
      <c r="VUS46" s="54"/>
      <c r="VUT46" s="54"/>
      <c r="VUU46" s="54"/>
      <c r="VVA46" s="53"/>
      <c r="VVB46" s="54"/>
      <c r="VVC46" s="54"/>
      <c r="VVD46" s="54"/>
      <c r="VVE46" s="54"/>
      <c r="VVF46" s="54"/>
      <c r="VVG46" s="54"/>
      <c r="VVM46" s="53"/>
      <c r="VVN46" s="54"/>
      <c r="VVO46" s="54"/>
      <c r="VVP46" s="54"/>
      <c r="VVQ46" s="54"/>
      <c r="VVR46" s="54"/>
      <c r="VVS46" s="54"/>
      <c r="VVY46" s="53"/>
      <c r="VVZ46" s="54"/>
      <c r="VWA46" s="54"/>
      <c r="VWB46" s="54"/>
      <c r="VWC46" s="54"/>
      <c r="VWD46" s="54"/>
      <c r="VWE46" s="54"/>
      <c r="VWK46" s="53"/>
      <c r="VWL46" s="54"/>
      <c r="VWM46" s="54"/>
      <c r="VWN46" s="54"/>
      <c r="VWO46" s="54"/>
      <c r="VWP46" s="54"/>
      <c r="VWQ46" s="54"/>
      <c r="VWW46" s="53"/>
      <c r="VWX46" s="54"/>
      <c r="VWY46" s="54"/>
      <c r="VWZ46" s="54"/>
      <c r="VXA46" s="54"/>
      <c r="VXB46" s="54"/>
      <c r="VXC46" s="54"/>
      <c r="VXI46" s="53"/>
      <c r="VXJ46" s="54"/>
      <c r="VXK46" s="54"/>
      <c r="VXL46" s="54"/>
      <c r="VXM46" s="54"/>
      <c r="VXN46" s="54"/>
      <c r="VXO46" s="54"/>
      <c r="VXU46" s="53"/>
      <c r="VXV46" s="54"/>
      <c r="VXW46" s="54"/>
      <c r="VXX46" s="54"/>
      <c r="VXY46" s="54"/>
      <c r="VXZ46" s="54"/>
      <c r="VYA46" s="54"/>
      <c r="VYG46" s="53"/>
      <c r="VYH46" s="54"/>
      <c r="VYI46" s="54"/>
      <c r="VYJ46" s="54"/>
      <c r="VYK46" s="54"/>
      <c r="VYL46" s="54"/>
      <c r="VYM46" s="54"/>
      <c r="VYS46" s="53"/>
      <c r="VYT46" s="54"/>
      <c r="VYU46" s="54"/>
      <c r="VYV46" s="54"/>
      <c r="VYW46" s="54"/>
      <c r="VYX46" s="54"/>
      <c r="VYY46" s="54"/>
      <c r="VZE46" s="53"/>
      <c r="VZF46" s="54"/>
      <c r="VZG46" s="54"/>
      <c r="VZH46" s="54"/>
      <c r="VZI46" s="54"/>
      <c r="VZJ46" s="54"/>
      <c r="VZK46" s="54"/>
      <c r="VZQ46" s="53"/>
      <c r="VZR46" s="54"/>
      <c r="VZS46" s="54"/>
      <c r="VZT46" s="54"/>
      <c r="VZU46" s="54"/>
      <c r="VZV46" s="54"/>
      <c r="VZW46" s="54"/>
      <c r="WAC46" s="53"/>
      <c r="WAD46" s="54"/>
      <c r="WAE46" s="54"/>
      <c r="WAF46" s="54"/>
      <c r="WAG46" s="54"/>
      <c r="WAH46" s="54"/>
      <c r="WAI46" s="54"/>
      <c r="WAO46" s="53"/>
      <c r="WAP46" s="54"/>
      <c r="WAQ46" s="54"/>
      <c r="WAR46" s="54"/>
      <c r="WAS46" s="54"/>
      <c r="WAT46" s="54"/>
      <c r="WAU46" s="54"/>
      <c r="WBA46" s="53"/>
      <c r="WBB46" s="54"/>
      <c r="WBC46" s="54"/>
      <c r="WBD46" s="54"/>
      <c r="WBE46" s="54"/>
      <c r="WBF46" s="54"/>
      <c r="WBG46" s="54"/>
      <c r="WBM46" s="53"/>
      <c r="WBN46" s="54"/>
      <c r="WBO46" s="54"/>
      <c r="WBP46" s="54"/>
      <c r="WBQ46" s="54"/>
      <c r="WBR46" s="54"/>
      <c r="WBS46" s="54"/>
      <c r="WBY46" s="53"/>
      <c r="WBZ46" s="54"/>
      <c r="WCA46" s="54"/>
      <c r="WCB46" s="54"/>
      <c r="WCC46" s="54"/>
      <c r="WCD46" s="54"/>
      <c r="WCE46" s="54"/>
      <c r="WCK46" s="53"/>
      <c r="WCL46" s="54"/>
      <c r="WCM46" s="54"/>
      <c r="WCN46" s="54"/>
      <c r="WCO46" s="54"/>
      <c r="WCP46" s="54"/>
      <c r="WCQ46" s="54"/>
      <c r="WCW46" s="53"/>
      <c r="WCX46" s="54"/>
      <c r="WCY46" s="54"/>
      <c r="WCZ46" s="54"/>
      <c r="WDA46" s="54"/>
      <c r="WDB46" s="54"/>
      <c r="WDC46" s="54"/>
      <c r="WDI46" s="53"/>
      <c r="WDJ46" s="54"/>
      <c r="WDK46" s="54"/>
      <c r="WDL46" s="54"/>
      <c r="WDM46" s="54"/>
      <c r="WDN46" s="54"/>
      <c r="WDO46" s="54"/>
      <c r="WDU46" s="53"/>
      <c r="WDV46" s="54"/>
      <c r="WDW46" s="54"/>
      <c r="WDX46" s="54"/>
      <c r="WDY46" s="54"/>
      <c r="WDZ46" s="54"/>
      <c r="WEA46" s="54"/>
      <c r="WEG46" s="53"/>
      <c r="WEH46" s="54"/>
      <c r="WEI46" s="54"/>
      <c r="WEJ46" s="54"/>
      <c r="WEK46" s="54"/>
      <c r="WEL46" s="54"/>
      <c r="WEM46" s="54"/>
      <c r="WES46" s="53"/>
      <c r="WET46" s="54"/>
      <c r="WEU46" s="54"/>
      <c r="WEV46" s="54"/>
      <c r="WEW46" s="54"/>
      <c r="WEX46" s="54"/>
      <c r="WEY46" s="54"/>
      <c r="WFE46" s="53"/>
      <c r="WFF46" s="54"/>
      <c r="WFG46" s="54"/>
      <c r="WFH46" s="54"/>
      <c r="WFI46" s="54"/>
      <c r="WFJ46" s="54"/>
      <c r="WFK46" s="54"/>
      <c r="WFQ46" s="53"/>
      <c r="WFR46" s="54"/>
      <c r="WFS46" s="54"/>
      <c r="WFT46" s="54"/>
      <c r="WFU46" s="54"/>
      <c r="WFV46" s="54"/>
      <c r="WFW46" s="54"/>
      <c r="WGC46" s="53"/>
      <c r="WGD46" s="54"/>
      <c r="WGE46" s="54"/>
      <c r="WGF46" s="54"/>
      <c r="WGG46" s="54"/>
      <c r="WGH46" s="54"/>
      <c r="WGI46" s="54"/>
      <c r="WGO46" s="53"/>
      <c r="WGP46" s="54"/>
      <c r="WGQ46" s="54"/>
      <c r="WGR46" s="54"/>
      <c r="WGS46" s="54"/>
      <c r="WGT46" s="54"/>
      <c r="WGU46" s="54"/>
      <c r="WHA46" s="53"/>
      <c r="WHB46" s="54"/>
      <c r="WHC46" s="54"/>
      <c r="WHD46" s="54"/>
      <c r="WHE46" s="54"/>
      <c r="WHF46" s="54"/>
      <c r="WHG46" s="54"/>
      <c r="WHM46" s="53"/>
      <c r="WHN46" s="54"/>
      <c r="WHO46" s="54"/>
      <c r="WHP46" s="54"/>
      <c r="WHQ46" s="54"/>
      <c r="WHR46" s="54"/>
      <c r="WHS46" s="54"/>
      <c r="WHY46" s="53"/>
      <c r="WHZ46" s="54"/>
      <c r="WIA46" s="54"/>
      <c r="WIB46" s="54"/>
      <c r="WIC46" s="54"/>
      <c r="WID46" s="54"/>
      <c r="WIE46" s="54"/>
      <c r="WIK46" s="53"/>
      <c r="WIL46" s="54"/>
      <c r="WIM46" s="54"/>
      <c r="WIN46" s="54"/>
      <c r="WIO46" s="54"/>
      <c r="WIP46" s="54"/>
      <c r="WIQ46" s="54"/>
      <c r="WIW46" s="53"/>
      <c r="WIX46" s="54"/>
      <c r="WIY46" s="54"/>
      <c r="WIZ46" s="54"/>
      <c r="WJA46" s="54"/>
      <c r="WJB46" s="54"/>
      <c r="WJC46" s="54"/>
      <c r="WJI46" s="53"/>
      <c r="WJJ46" s="54"/>
      <c r="WJK46" s="54"/>
      <c r="WJL46" s="54"/>
      <c r="WJM46" s="54"/>
      <c r="WJN46" s="54"/>
      <c r="WJO46" s="54"/>
      <c r="WJU46" s="53"/>
      <c r="WJV46" s="54"/>
      <c r="WJW46" s="54"/>
      <c r="WJX46" s="54"/>
      <c r="WJY46" s="54"/>
      <c r="WJZ46" s="54"/>
      <c r="WKA46" s="54"/>
      <c r="WKG46" s="53"/>
      <c r="WKH46" s="54"/>
      <c r="WKI46" s="54"/>
      <c r="WKJ46" s="54"/>
      <c r="WKK46" s="54"/>
      <c r="WKL46" s="54"/>
      <c r="WKM46" s="54"/>
      <c r="WKS46" s="53"/>
      <c r="WKT46" s="54"/>
      <c r="WKU46" s="54"/>
      <c r="WKV46" s="54"/>
      <c r="WKW46" s="54"/>
      <c r="WKX46" s="54"/>
      <c r="WKY46" s="54"/>
      <c r="WLE46" s="53"/>
      <c r="WLF46" s="54"/>
      <c r="WLG46" s="54"/>
      <c r="WLH46" s="54"/>
      <c r="WLI46" s="54"/>
      <c r="WLJ46" s="54"/>
      <c r="WLK46" s="54"/>
      <c r="WLQ46" s="53"/>
      <c r="WLR46" s="54"/>
      <c r="WLS46" s="54"/>
      <c r="WLT46" s="54"/>
      <c r="WLU46" s="54"/>
      <c r="WLV46" s="54"/>
      <c r="WLW46" s="54"/>
      <c r="WMC46" s="53"/>
      <c r="WMD46" s="54"/>
      <c r="WME46" s="54"/>
      <c r="WMF46" s="54"/>
      <c r="WMG46" s="54"/>
      <c r="WMH46" s="54"/>
      <c r="WMI46" s="54"/>
      <c r="WMO46" s="53"/>
      <c r="WMP46" s="54"/>
      <c r="WMQ46" s="54"/>
      <c r="WMR46" s="54"/>
      <c r="WMS46" s="54"/>
      <c r="WMT46" s="54"/>
      <c r="WMU46" s="54"/>
      <c r="WNA46" s="53"/>
      <c r="WNB46" s="54"/>
      <c r="WNC46" s="54"/>
      <c r="WND46" s="54"/>
      <c r="WNE46" s="54"/>
      <c r="WNF46" s="54"/>
      <c r="WNG46" s="54"/>
      <c r="WNM46" s="53"/>
      <c r="WNN46" s="54"/>
      <c r="WNO46" s="54"/>
      <c r="WNP46" s="54"/>
      <c r="WNQ46" s="54"/>
      <c r="WNR46" s="54"/>
      <c r="WNS46" s="54"/>
      <c r="WNY46" s="53"/>
      <c r="WNZ46" s="54"/>
      <c r="WOA46" s="54"/>
      <c r="WOB46" s="54"/>
      <c r="WOC46" s="54"/>
      <c r="WOD46" s="54"/>
      <c r="WOE46" s="54"/>
      <c r="WOK46" s="53"/>
      <c r="WOL46" s="54"/>
      <c r="WOM46" s="54"/>
      <c r="WON46" s="54"/>
      <c r="WOO46" s="54"/>
      <c r="WOP46" s="54"/>
      <c r="WOQ46" s="54"/>
      <c r="WOW46" s="53"/>
      <c r="WOX46" s="54"/>
      <c r="WOY46" s="54"/>
      <c r="WOZ46" s="54"/>
      <c r="WPA46" s="54"/>
      <c r="WPB46" s="54"/>
      <c r="WPC46" s="54"/>
      <c r="WPI46" s="53"/>
      <c r="WPJ46" s="54"/>
      <c r="WPK46" s="54"/>
      <c r="WPL46" s="54"/>
      <c r="WPM46" s="54"/>
      <c r="WPN46" s="54"/>
      <c r="WPO46" s="54"/>
      <c r="WPU46" s="53"/>
      <c r="WPV46" s="54"/>
      <c r="WPW46" s="54"/>
      <c r="WPX46" s="54"/>
      <c r="WPY46" s="54"/>
      <c r="WPZ46" s="54"/>
      <c r="WQA46" s="54"/>
      <c r="WQG46" s="53"/>
      <c r="WQH46" s="54"/>
      <c r="WQI46" s="54"/>
      <c r="WQJ46" s="54"/>
      <c r="WQK46" s="54"/>
      <c r="WQL46" s="54"/>
      <c r="WQM46" s="54"/>
      <c r="WQS46" s="53"/>
      <c r="WQT46" s="54"/>
      <c r="WQU46" s="54"/>
      <c r="WQV46" s="54"/>
      <c r="WQW46" s="54"/>
      <c r="WQX46" s="54"/>
      <c r="WQY46" s="54"/>
      <c r="WRE46" s="53"/>
      <c r="WRF46" s="54"/>
      <c r="WRG46" s="54"/>
      <c r="WRH46" s="54"/>
      <c r="WRI46" s="54"/>
      <c r="WRJ46" s="54"/>
      <c r="WRK46" s="54"/>
      <c r="WRQ46" s="53"/>
      <c r="WRR46" s="54"/>
      <c r="WRS46" s="54"/>
      <c r="WRT46" s="54"/>
      <c r="WRU46" s="54"/>
      <c r="WRV46" s="54"/>
      <c r="WRW46" s="54"/>
      <c r="WSC46" s="53"/>
      <c r="WSD46" s="54"/>
      <c r="WSE46" s="54"/>
      <c r="WSF46" s="54"/>
      <c r="WSG46" s="54"/>
      <c r="WSH46" s="54"/>
      <c r="WSI46" s="54"/>
      <c r="WSO46" s="53"/>
      <c r="WSP46" s="54"/>
      <c r="WSQ46" s="54"/>
      <c r="WSR46" s="54"/>
      <c r="WSS46" s="54"/>
      <c r="WST46" s="54"/>
      <c r="WSU46" s="54"/>
      <c r="WTA46" s="53"/>
      <c r="WTB46" s="54"/>
      <c r="WTC46" s="54"/>
      <c r="WTD46" s="54"/>
      <c r="WTE46" s="54"/>
      <c r="WTF46" s="54"/>
      <c r="WTG46" s="54"/>
      <c r="WTM46" s="53"/>
      <c r="WTN46" s="54"/>
      <c r="WTO46" s="54"/>
      <c r="WTP46" s="54"/>
      <c r="WTQ46" s="54"/>
      <c r="WTR46" s="54"/>
      <c r="WTS46" s="54"/>
      <c r="WTY46" s="53"/>
      <c r="WTZ46" s="54"/>
      <c r="WUA46" s="54"/>
      <c r="WUB46" s="54"/>
      <c r="WUC46" s="54"/>
      <c r="WUD46" s="54"/>
      <c r="WUE46" s="54"/>
      <c r="WUK46" s="53"/>
      <c r="WUL46" s="54"/>
      <c r="WUM46" s="54"/>
      <c r="WUN46" s="54"/>
      <c r="WUO46" s="54"/>
      <c r="WUP46" s="54"/>
      <c r="WUQ46" s="54"/>
      <c r="WUW46" s="53"/>
      <c r="WUX46" s="54"/>
      <c r="WUY46" s="54"/>
      <c r="WUZ46" s="54"/>
      <c r="WVA46" s="54"/>
      <c r="WVB46" s="54"/>
      <c r="WVC46" s="54"/>
      <c r="WVI46" s="53"/>
      <c r="WVJ46" s="54"/>
      <c r="WVK46" s="54"/>
      <c r="WVL46" s="54"/>
      <c r="WVM46" s="54"/>
      <c r="WVN46" s="54"/>
      <c r="WVO46" s="54"/>
      <c r="WVU46" s="53"/>
      <c r="WVV46" s="54"/>
      <c r="WVW46" s="54"/>
      <c r="WVX46" s="54"/>
      <c r="WVY46" s="54"/>
      <c r="WVZ46" s="54"/>
      <c r="WWA46" s="54"/>
      <c r="WWG46" s="53"/>
      <c r="WWH46" s="54"/>
      <c r="WWI46" s="54"/>
      <c r="WWJ46" s="54"/>
      <c r="WWK46" s="54"/>
      <c r="WWL46" s="54"/>
      <c r="WWM46" s="54"/>
      <c r="WWS46" s="53"/>
      <c r="WWT46" s="54"/>
      <c r="WWU46" s="54"/>
      <c r="WWV46" s="54"/>
      <c r="WWW46" s="54"/>
      <c r="WWX46" s="54"/>
      <c r="WWY46" s="54"/>
      <c r="WXE46" s="53"/>
      <c r="WXF46" s="54"/>
      <c r="WXG46" s="54"/>
      <c r="WXH46" s="54"/>
      <c r="WXI46" s="54"/>
      <c r="WXJ46" s="54"/>
      <c r="WXK46" s="54"/>
      <c r="WXQ46" s="53"/>
      <c r="WXR46" s="54"/>
      <c r="WXS46" s="54"/>
      <c r="WXT46" s="54"/>
      <c r="WXU46" s="54"/>
      <c r="WXV46" s="54"/>
      <c r="WXW46" s="54"/>
      <c r="WYC46" s="53"/>
      <c r="WYD46" s="54"/>
      <c r="WYE46" s="54"/>
      <c r="WYF46" s="54"/>
      <c r="WYG46" s="54"/>
      <c r="WYH46" s="54"/>
      <c r="WYI46" s="54"/>
      <c r="WYO46" s="53"/>
      <c r="WYP46" s="54"/>
      <c r="WYQ46" s="54"/>
      <c r="WYR46" s="54"/>
      <c r="WYS46" s="54"/>
      <c r="WYT46" s="54"/>
      <c r="WYU46" s="54"/>
      <c r="WZA46" s="53"/>
      <c r="WZB46" s="54"/>
      <c r="WZC46" s="54"/>
      <c r="WZD46" s="54"/>
      <c r="WZE46" s="54"/>
      <c r="WZF46" s="54"/>
      <c r="WZG46" s="54"/>
      <c r="WZM46" s="53"/>
      <c r="WZN46" s="54"/>
      <c r="WZO46" s="54"/>
      <c r="WZP46" s="54"/>
      <c r="WZQ46" s="54"/>
      <c r="WZR46" s="54"/>
      <c r="WZS46" s="54"/>
      <c r="WZY46" s="53"/>
      <c r="WZZ46" s="54"/>
      <c r="XAA46" s="54"/>
      <c r="XAB46" s="54"/>
      <c r="XAC46" s="54"/>
      <c r="XAD46" s="54"/>
      <c r="XAE46" s="54"/>
      <c r="XAK46" s="53"/>
      <c r="XAL46" s="54"/>
      <c r="XAM46" s="54"/>
      <c r="XAN46" s="54"/>
      <c r="XAO46" s="54"/>
      <c r="XAP46" s="54"/>
      <c r="XAQ46" s="54"/>
      <c r="XAW46" s="53"/>
      <c r="XAX46" s="54"/>
      <c r="XAY46" s="54"/>
      <c r="XAZ46" s="54"/>
      <c r="XBA46" s="54"/>
      <c r="XBB46" s="54"/>
      <c r="XBC46" s="54"/>
      <c r="XBI46" s="53"/>
      <c r="XBJ46" s="54"/>
      <c r="XBK46" s="54"/>
      <c r="XBL46" s="54"/>
      <c r="XBM46" s="54"/>
      <c r="XBN46" s="54"/>
      <c r="XBO46" s="54"/>
      <c r="XBU46" s="53"/>
      <c r="XBV46" s="54"/>
      <c r="XBW46" s="54"/>
      <c r="XBX46" s="54"/>
      <c r="XBY46" s="54"/>
      <c r="XBZ46" s="54"/>
      <c r="XCA46" s="54"/>
      <c r="XCG46" s="53"/>
      <c r="XCH46" s="54"/>
      <c r="XCI46" s="54"/>
      <c r="XCJ46" s="54"/>
      <c r="XCK46" s="54"/>
      <c r="XCL46" s="54"/>
      <c r="XCM46" s="54"/>
      <c r="XCS46" s="53"/>
      <c r="XCT46" s="54"/>
      <c r="XCU46" s="54"/>
      <c r="XCV46" s="54"/>
      <c r="XCW46" s="54"/>
      <c r="XCX46" s="54"/>
      <c r="XCY46" s="54"/>
      <c r="XDE46" s="53"/>
      <c r="XDF46" s="54"/>
      <c r="XDG46" s="54"/>
      <c r="XDH46" s="54"/>
      <c r="XDI46" s="54"/>
      <c r="XDJ46" s="54"/>
      <c r="XDK46" s="54"/>
      <c r="XDQ46" s="53"/>
      <c r="XDR46" s="54"/>
      <c r="XDS46" s="54"/>
      <c r="XDT46" s="54"/>
      <c r="XDU46" s="54"/>
      <c r="XDV46" s="54"/>
      <c r="XDW46" s="54"/>
      <c r="XEC46" s="53"/>
      <c r="XED46" s="54"/>
      <c r="XEE46" s="54"/>
      <c r="XEF46" s="54"/>
      <c r="XEG46" s="54"/>
      <c r="XEH46" s="54"/>
      <c r="XEI46" s="54"/>
      <c r="XEO46" s="53"/>
      <c r="XEP46" s="54"/>
      <c r="XEQ46" s="54"/>
      <c r="XER46" s="54"/>
      <c r="XES46" s="54"/>
      <c r="XET46" s="54"/>
      <c r="XEU46" s="54"/>
      <c r="XFA46" s="53"/>
      <c r="XFB46" s="54"/>
      <c r="XFC46" s="54"/>
    </row>
    <row r="47" spans="1:2047 2053:3067 3073:5119 5125:6139 6145:8191 8197:9211 9217:11263 11269:12283 12289:14335 14341:15355 15361:16383" s="126" customFormat="1" x14ac:dyDescent="0.3">
      <c r="A47" s="125" t="s">
        <v>157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125"/>
      <c r="I47" s="125"/>
      <c r="J47" s="125"/>
      <c r="K47" s="125"/>
      <c r="L47" s="125"/>
      <c r="M47" s="62"/>
      <c r="N47" s="62"/>
      <c r="O47" s="62"/>
      <c r="P47" s="62"/>
      <c r="Q47" s="62"/>
      <c r="R47" s="62"/>
      <c r="S47" s="62"/>
    </row>
    <row r="48" spans="1:2047 2053:3067 3073:5119 5125:6139 6145:8191 8197:9211 9217:11263 11269:12283 12289:14335 14341:15355 15361:16383" s="126" customFormat="1" x14ac:dyDescent="0.3">
      <c r="A48" s="133" t="s">
        <v>116</v>
      </c>
      <c r="B48" s="134">
        <f t="shared" ref="B48:G48" si="4">SUM(B47:B47)</f>
        <v>0</v>
      </c>
      <c r="C48" s="134">
        <f t="shared" si="4"/>
        <v>0</v>
      </c>
      <c r="D48" s="134">
        <f t="shared" si="4"/>
        <v>0</v>
      </c>
      <c r="E48" s="134">
        <f t="shared" si="4"/>
        <v>0</v>
      </c>
      <c r="F48" s="134">
        <f t="shared" si="4"/>
        <v>0</v>
      </c>
      <c r="G48" s="134">
        <f t="shared" si="4"/>
        <v>0</v>
      </c>
      <c r="H48" s="125"/>
      <c r="I48" s="125"/>
      <c r="J48" s="125"/>
      <c r="K48" s="125"/>
      <c r="L48" s="125"/>
      <c r="M48" s="67"/>
      <c r="N48" s="68"/>
      <c r="O48" s="68"/>
      <c r="P48" s="68"/>
      <c r="Q48" s="68"/>
      <c r="R48" s="68"/>
      <c r="S48" s="68"/>
      <c r="Y48" s="53"/>
      <c r="Z48" s="54"/>
      <c r="AA48" s="54"/>
      <c r="AB48" s="54"/>
      <c r="AC48" s="54"/>
      <c r="AD48" s="54"/>
      <c r="AE48" s="54"/>
      <c r="AK48" s="53"/>
      <c r="AL48" s="54"/>
      <c r="AM48" s="54"/>
      <c r="AN48" s="54"/>
      <c r="AO48" s="54"/>
      <c r="AP48" s="54"/>
      <c r="AQ48" s="54"/>
      <c r="AW48" s="53"/>
      <c r="AX48" s="54"/>
      <c r="AY48" s="54"/>
      <c r="AZ48" s="54"/>
      <c r="BA48" s="54"/>
      <c r="BB48" s="54"/>
      <c r="BC48" s="54"/>
      <c r="BI48" s="53"/>
      <c r="BJ48" s="54"/>
      <c r="BK48" s="54"/>
      <c r="BL48" s="54"/>
      <c r="BM48" s="54"/>
      <c r="BN48" s="54"/>
      <c r="BO48" s="54"/>
      <c r="BU48" s="53"/>
      <c r="BV48" s="54"/>
      <c r="BW48" s="54"/>
      <c r="BX48" s="54"/>
      <c r="BY48" s="54"/>
      <c r="BZ48" s="54"/>
      <c r="CA48" s="54"/>
      <c r="CG48" s="53"/>
      <c r="CH48" s="54"/>
      <c r="CI48" s="54"/>
      <c r="CJ48" s="54"/>
      <c r="CK48" s="54"/>
      <c r="CL48" s="54"/>
      <c r="CM48" s="54"/>
      <c r="CS48" s="53"/>
      <c r="CT48" s="54"/>
      <c r="CU48" s="54"/>
      <c r="CV48" s="54"/>
      <c r="CW48" s="54"/>
      <c r="CX48" s="54"/>
      <c r="CY48" s="54"/>
      <c r="DE48" s="53"/>
      <c r="DF48" s="54"/>
      <c r="DG48" s="54"/>
      <c r="DH48" s="54"/>
      <c r="DI48" s="54"/>
      <c r="DJ48" s="54"/>
      <c r="DK48" s="54"/>
      <c r="DQ48" s="53"/>
      <c r="DR48" s="54"/>
      <c r="DS48" s="54"/>
      <c r="DT48" s="54"/>
      <c r="DU48" s="54"/>
      <c r="DV48" s="54"/>
      <c r="DW48" s="54"/>
      <c r="EC48" s="53"/>
      <c r="ED48" s="54"/>
      <c r="EE48" s="54"/>
      <c r="EF48" s="54"/>
      <c r="EG48" s="54"/>
      <c r="EH48" s="54"/>
      <c r="EI48" s="54"/>
      <c r="EO48" s="53"/>
      <c r="EP48" s="54"/>
      <c r="EQ48" s="54"/>
      <c r="ER48" s="54"/>
      <c r="ES48" s="54"/>
      <c r="ET48" s="54"/>
      <c r="EU48" s="54"/>
      <c r="FA48" s="53"/>
      <c r="FB48" s="54"/>
      <c r="FC48" s="54"/>
      <c r="FD48" s="54"/>
      <c r="FE48" s="54"/>
      <c r="FF48" s="54"/>
      <c r="FG48" s="54"/>
      <c r="FM48" s="53"/>
      <c r="FN48" s="54"/>
      <c r="FO48" s="54"/>
      <c r="FP48" s="54"/>
      <c r="FQ48" s="54"/>
      <c r="FR48" s="54"/>
      <c r="FS48" s="54"/>
      <c r="FY48" s="53"/>
      <c r="FZ48" s="54"/>
      <c r="GA48" s="54"/>
      <c r="GB48" s="54"/>
      <c r="GC48" s="54"/>
      <c r="GD48" s="54"/>
      <c r="GE48" s="54"/>
      <c r="GK48" s="53"/>
      <c r="GL48" s="54"/>
      <c r="GM48" s="54"/>
      <c r="GN48" s="54"/>
      <c r="GO48" s="54"/>
      <c r="GP48" s="54"/>
      <c r="GQ48" s="54"/>
      <c r="GW48" s="53"/>
      <c r="GX48" s="54"/>
      <c r="GY48" s="54"/>
      <c r="GZ48" s="54"/>
      <c r="HA48" s="54"/>
      <c r="HB48" s="54"/>
      <c r="HC48" s="54"/>
      <c r="HI48" s="53"/>
      <c r="HJ48" s="54"/>
      <c r="HK48" s="54"/>
      <c r="HL48" s="54"/>
      <c r="HM48" s="54"/>
      <c r="HN48" s="54"/>
      <c r="HO48" s="54"/>
      <c r="HU48" s="53"/>
      <c r="HV48" s="54"/>
      <c r="HW48" s="54"/>
      <c r="HX48" s="54"/>
      <c r="HY48" s="54"/>
      <c r="HZ48" s="54"/>
      <c r="IA48" s="54"/>
      <c r="IG48" s="53"/>
      <c r="IH48" s="54"/>
      <c r="II48" s="54"/>
      <c r="IJ48" s="54"/>
      <c r="IK48" s="54"/>
      <c r="IL48" s="54"/>
      <c r="IM48" s="54"/>
      <c r="IS48" s="53"/>
      <c r="IT48" s="54"/>
      <c r="IU48" s="54"/>
      <c r="IV48" s="54"/>
      <c r="IW48" s="54"/>
      <c r="IX48" s="54"/>
      <c r="IY48" s="54"/>
      <c r="JE48" s="53"/>
      <c r="JF48" s="54"/>
      <c r="JG48" s="54"/>
      <c r="JH48" s="54"/>
      <c r="JI48" s="54"/>
      <c r="JJ48" s="54"/>
      <c r="JK48" s="54"/>
      <c r="JQ48" s="53"/>
      <c r="JR48" s="54"/>
      <c r="JS48" s="54"/>
      <c r="JT48" s="54"/>
      <c r="JU48" s="54"/>
      <c r="JV48" s="54"/>
      <c r="JW48" s="54"/>
      <c r="KC48" s="53"/>
      <c r="KD48" s="54"/>
      <c r="KE48" s="54"/>
      <c r="KF48" s="54"/>
      <c r="KG48" s="54"/>
      <c r="KH48" s="54"/>
      <c r="KI48" s="54"/>
      <c r="KO48" s="53"/>
      <c r="KP48" s="54"/>
      <c r="KQ48" s="54"/>
      <c r="KR48" s="54"/>
      <c r="KS48" s="54"/>
      <c r="KT48" s="54"/>
      <c r="KU48" s="54"/>
      <c r="LA48" s="53"/>
      <c r="LB48" s="54"/>
      <c r="LC48" s="54"/>
      <c r="LD48" s="54"/>
      <c r="LE48" s="54"/>
      <c r="LF48" s="54"/>
      <c r="LG48" s="54"/>
      <c r="LM48" s="53"/>
      <c r="LN48" s="54"/>
      <c r="LO48" s="54"/>
      <c r="LP48" s="54"/>
      <c r="LQ48" s="54"/>
      <c r="LR48" s="54"/>
      <c r="LS48" s="54"/>
      <c r="LY48" s="53"/>
      <c r="LZ48" s="54"/>
      <c r="MA48" s="54"/>
      <c r="MB48" s="54"/>
      <c r="MC48" s="54"/>
      <c r="MD48" s="54"/>
      <c r="ME48" s="54"/>
      <c r="MK48" s="53"/>
      <c r="ML48" s="54"/>
      <c r="MM48" s="54"/>
      <c r="MN48" s="54"/>
      <c r="MO48" s="54"/>
      <c r="MP48" s="54"/>
      <c r="MQ48" s="54"/>
      <c r="MW48" s="53"/>
      <c r="MX48" s="54"/>
      <c r="MY48" s="54"/>
      <c r="MZ48" s="54"/>
      <c r="NA48" s="54"/>
      <c r="NB48" s="54"/>
      <c r="NC48" s="54"/>
      <c r="NI48" s="53"/>
      <c r="NJ48" s="54"/>
      <c r="NK48" s="54"/>
      <c r="NL48" s="54"/>
      <c r="NM48" s="54"/>
      <c r="NN48" s="54"/>
      <c r="NO48" s="54"/>
      <c r="NU48" s="53"/>
      <c r="NV48" s="54"/>
      <c r="NW48" s="54"/>
      <c r="NX48" s="54"/>
      <c r="NY48" s="54"/>
      <c r="NZ48" s="54"/>
      <c r="OA48" s="54"/>
      <c r="OG48" s="53"/>
      <c r="OH48" s="54"/>
      <c r="OI48" s="54"/>
      <c r="OJ48" s="54"/>
      <c r="OK48" s="54"/>
      <c r="OL48" s="54"/>
      <c r="OM48" s="54"/>
      <c r="OS48" s="53"/>
      <c r="OT48" s="54"/>
      <c r="OU48" s="54"/>
      <c r="OV48" s="54"/>
      <c r="OW48" s="54"/>
      <c r="OX48" s="54"/>
      <c r="OY48" s="54"/>
      <c r="PE48" s="53"/>
      <c r="PF48" s="54"/>
      <c r="PG48" s="54"/>
      <c r="PH48" s="54"/>
      <c r="PI48" s="54"/>
      <c r="PJ48" s="54"/>
      <c r="PK48" s="54"/>
      <c r="PQ48" s="53"/>
      <c r="PR48" s="54"/>
      <c r="PS48" s="54"/>
      <c r="PT48" s="54"/>
      <c r="PU48" s="54"/>
      <c r="PV48" s="54"/>
      <c r="PW48" s="54"/>
      <c r="QC48" s="53"/>
      <c r="QD48" s="54"/>
      <c r="QE48" s="54"/>
      <c r="QF48" s="54"/>
      <c r="QG48" s="54"/>
      <c r="QH48" s="54"/>
      <c r="QI48" s="54"/>
      <c r="QO48" s="53"/>
      <c r="QP48" s="54"/>
      <c r="QQ48" s="54"/>
      <c r="QR48" s="54"/>
      <c r="QS48" s="54"/>
      <c r="QT48" s="54"/>
      <c r="QU48" s="54"/>
      <c r="RA48" s="53"/>
      <c r="RB48" s="54"/>
      <c r="RC48" s="54"/>
      <c r="RD48" s="54"/>
      <c r="RE48" s="54"/>
      <c r="RF48" s="54"/>
      <c r="RG48" s="54"/>
      <c r="RM48" s="53"/>
      <c r="RN48" s="54"/>
      <c r="RO48" s="54"/>
      <c r="RP48" s="54"/>
      <c r="RQ48" s="54"/>
      <c r="RR48" s="54"/>
      <c r="RS48" s="54"/>
      <c r="RY48" s="53"/>
      <c r="RZ48" s="54"/>
      <c r="SA48" s="54"/>
      <c r="SB48" s="54"/>
      <c r="SC48" s="54"/>
      <c r="SD48" s="54"/>
      <c r="SE48" s="54"/>
      <c r="SK48" s="53"/>
      <c r="SL48" s="54"/>
      <c r="SM48" s="54"/>
      <c r="SN48" s="54"/>
      <c r="SO48" s="54"/>
      <c r="SP48" s="54"/>
      <c r="SQ48" s="54"/>
      <c r="SW48" s="53"/>
      <c r="SX48" s="54"/>
      <c r="SY48" s="54"/>
      <c r="SZ48" s="54"/>
      <c r="TA48" s="54"/>
      <c r="TB48" s="54"/>
      <c r="TC48" s="54"/>
      <c r="TI48" s="53"/>
      <c r="TJ48" s="54"/>
      <c r="TK48" s="54"/>
      <c r="TL48" s="54"/>
      <c r="TM48" s="54"/>
      <c r="TN48" s="54"/>
      <c r="TO48" s="54"/>
      <c r="TU48" s="53"/>
      <c r="TV48" s="54"/>
      <c r="TW48" s="54"/>
      <c r="TX48" s="54"/>
      <c r="TY48" s="54"/>
      <c r="TZ48" s="54"/>
      <c r="UA48" s="54"/>
      <c r="UG48" s="53"/>
      <c r="UH48" s="54"/>
      <c r="UI48" s="54"/>
      <c r="UJ48" s="54"/>
      <c r="UK48" s="54"/>
      <c r="UL48" s="54"/>
      <c r="UM48" s="54"/>
      <c r="US48" s="53"/>
      <c r="UT48" s="54"/>
      <c r="UU48" s="54"/>
      <c r="UV48" s="54"/>
      <c r="UW48" s="54"/>
      <c r="UX48" s="54"/>
      <c r="UY48" s="54"/>
      <c r="VE48" s="53"/>
      <c r="VF48" s="54"/>
      <c r="VG48" s="54"/>
      <c r="VH48" s="54"/>
      <c r="VI48" s="54"/>
      <c r="VJ48" s="54"/>
      <c r="VK48" s="54"/>
      <c r="VQ48" s="53"/>
      <c r="VR48" s="54"/>
      <c r="VS48" s="54"/>
      <c r="VT48" s="54"/>
      <c r="VU48" s="54"/>
      <c r="VV48" s="54"/>
      <c r="VW48" s="54"/>
      <c r="WC48" s="53"/>
      <c r="WD48" s="54"/>
      <c r="WE48" s="54"/>
      <c r="WF48" s="54"/>
      <c r="WG48" s="54"/>
      <c r="WH48" s="54"/>
      <c r="WI48" s="54"/>
      <c r="WO48" s="53"/>
      <c r="WP48" s="54"/>
      <c r="WQ48" s="54"/>
      <c r="WR48" s="54"/>
      <c r="WS48" s="54"/>
      <c r="WT48" s="54"/>
      <c r="WU48" s="54"/>
      <c r="XA48" s="53"/>
      <c r="XB48" s="54"/>
      <c r="XC48" s="54"/>
      <c r="XD48" s="54"/>
      <c r="XE48" s="54"/>
      <c r="XF48" s="54"/>
      <c r="XG48" s="54"/>
      <c r="XM48" s="53"/>
      <c r="XN48" s="54"/>
      <c r="XO48" s="54"/>
      <c r="XP48" s="54"/>
      <c r="XQ48" s="54"/>
      <c r="XR48" s="54"/>
      <c r="XS48" s="54"/>
      <c r="XY48" s="53"/>
      <c r="XZ48" s="54"/>
      <c r="YA48" s="54"/>
      <c r="YB48" s="54"/>
      <c r="YC48" s="54"/>
      <c r="YD48" s="54"/>
      <c r="YE48" s="54"/>
      <c r="YK48" s="53"/>
      <c r="YL48" s="54"/>
      <c r="YM48" s="54"/>
      <c r="YN48" s="54"/>
      <c r="YO48" s="54"/>
      <c r="YP48" s="54"/>
      <c r="YQ48" s="54"/>
      <c r="YW48" s="53"/>
      <c r="YX48" s="54"/>
      <c r="YY48" s="54"/>
      <c r="YZ48" s="54"/>
      <c r="ZA48" s="54"/>
      <c r="ZB48" s="54"/>
      <c r="ZC48" s="54"/>
      <c r="ZI48" s="53"/>
      <c r="ZJ48" s="54"/>
      <c r="ZK48" s="54"/>
      <c r="ZL48" s="54"/>
      <c r="ZM48" s="54"/>
      <c r="ZN48" s="54"/>
      <c r="ZO48" s="54"/>
      <c r="ZU48" s="53"/>
      <c r="ZV48" s="54"/>
      <c r="ZW48" s="54"/>
      <c r="ZX48" s="54"/>
      <c r="ZY48" s="54"/>
      <c r="ZZ48" s="54"/>
      <c r="AAA48" s="54"/>
      <c r="AAG48" s="53"/>
      <c r="AAH48" s="54"/>
      <c r="AAI48" s="54"/>
      <c r="AAJ48" s="54"/>
      <c r="AAK48" s="54"/>
      <c r="AAL48" s="54"/>
      <c r="AAM48" s="54"/>
      <c r="AAS48" s="53"/>
      <c r="AAT48" s="54"/>
      <c r="AAU48" s="54"/>
      <c r="AAV48" s="54"/>
      <c r="AAW48" s="54"/>
      <c r="AAX48" s="54"/>
      <c r="AAY48" s="54"/>
      <c r="ABE48" s="53"/>
      <c r="ABF48" s="54"/>
      <c r="ABG48" s="54"/>
      <c r="ABH48" s="54"/>
      <c r="ABI48" s="54"/>
      <c r="ABJ48" s="54"/>
      <c r="ABK48" s="54"/>
      <c r="ABQ48" s="53"/>
      <c r="ABR48" s="54"/>
      <c r="ABS48" s="54"/>
      <c r="ABT48" s="54"/>
      <c r="ABU48" s="54"/>
      <c r="ABV48" s="54"/>
      <c r="ABW48" s="54"/>
      <c r="ACC48" s="53"/>
      <c r="ACD48" s="54"/>
      <c r="ACE48" s="54"/>
      <c r="ACF48" s="54"/>
      <c r="ACG48" s="54"/>
      <c r="ACH48" s="54"/>
      <c r="ACI48" s="54"/>
      <c r="ACO48" s="53"/>
      <c r="ACP48" s="54"/>
      <c r="ACQ48" s="54"/>
      <c r="ACR48" s="54"/>
      <c r="ACS48" s="54"/>
      <c r="ACT48" s="54"/>
      <c r="ACU48" s="54"/>
      <c r="ADA48" s="53"/>
      <c r="ADB48" s="54"/>
      <c r="ADC48" s="54"/>
      <c r="ADD48" s="54"/>
      <c r="ADE48" s="54"/>
      <c r="ADF48" s="54"/>
      <c r="ADG48" s="54"/>
      <c r="ADM48" s="53"/>
      <c r="ADN48" s="54"/>
      <c r="ADO48" s="54"/>
      <c r="ADP48" s="54"/>
      <c r="ADQ48" s="54"/>
      <c r="ADR48" s="54"/>
      <c r="ADS48" s="54"/>
      <c r="ADY48" s="53"/>
      <c r="ADZ48" s="54"/>
      <c r="AEA48" s="54"/>
      <c r="AEB48" s="54"/>
      <c r="AEC48" s="54"/>
      <c r="AED48" s="54"/>
      <c r="AEE48" s="54"/>
      <c r="AEK48" s="53"/>
      <c r="AEL48" s="54"/>
      <c r="AEM48" s="54"/>
      <c r="AEN48" s="54"/>
      <c r="AEO48" s="54"/>
      <c r="AEP48" s="54"/>
      <c r="AEQ48" s="54"/>
      <c r="AEW48" s="53"/>
      <c r="AEX48" s="54"/>
      <c r="AEY48" s="54"/>
      <c r="AEZ48" s="54"/>
      <c r="AFA48" s="54"/>
      <c r="AFB48" s="54"/>
      <c r="AFC48" s="54"/>
      <c r="AFI48" s="53"/>
      <c r="AFJ48" s="54"/>
      <c r="AFK48" s="54"/>
      <c r="AFL48" s="54"/>
      <c r="AFM48" s="54"/>
      <c r="AFN48" s="54"/>
      <c r="AFO48" s="54"/>
      <c r="AFU48" s="53"/>
      <c r="AFV48" s="54"/>
      <c r="AFW48" s="54"/>
      <c r="AFX48" s="54"/>
      <c r="AFY48" s="54"/>
      <c r="AFZ48" s="54"/>
      <c r="AGA48" s="54"/>
      <c r="AGG48" s="53"/>
      <c r="AGH48" s="54"/>
      <c r="AGI48" s="54"/>
      <c r="AGJ48" s="54"/>
      <c r="AGK48" s="54"/>
      <c r="AGL48" s="54"/>
      <c r="AGM48" s="54"/>
      <c r="AGS48" s="53"/>
      <c r="AGT48" s="54"/>
      <c r="AGU48" s="54"/>
      <c r="AGV48" s="54"/>
      <c r="AGW48" s="54"/>
      <c r="AGX48" s="54"/>
      <c r="AGY48" s="54"/>
      <c r="AHE48" s="53"/>
      <c r="AHF48" s="54"/>
      <c r="AHG48" s="54"/>
      <c r="AHH48" s="54"/>
      <c r="AHI48" s="54"/>
      <c r="AHJ48" s="54"/>
      <c r="AHK48" s="54"/>
      <c r="AHQ48" s="53"/>
      <c r="AHR48" s="54"/>
      <c r="AHS48" s="54"/>
      <c r="AHT48" s="54"/>
      <c r="AHU48" s="54"/>
      <c r="AHV48" s="54"/>
      <c r="AHW48" s="54"/>
      <c r="AIC48" s="53"/>
      <c r="AID48" s="54"/>
      <c r="AIE48" s="54"/>
      <c r="AIF48" s="54"/>
      <c r="AIG48" s="54"/>
      <c r="AIH48" s="54"/>
      <c r="AII48" s="54"/>
      <c r="AIO48" s="53"/>
      <c r="AIP48" s="54"/>
      <c r="AIQ48" s="54"/>
      <c r="AIR48" s="54"/>
      <c r="AIS48" s="54"/>
      <c r="AIT48" s="54"/>
      <c r="AIU48" s="54"/>
      <c r="AJA48" s="53"/>
      <c r="AJB48" s="54"/>
      <c r="AJC48" s="54"/>
      <c r="AJD48" s="54"/>
      <c r="AJE48" s="54"/>
      <c r="AJF48" s="54"/>
      <c r="AJG48" s="54"/>
      <c r="AJM48" s="53"/>
      <c r="AJN48" s="54"/>
      <c r="AJO48" s="54"/>
      <c r="AJP48" s="54"/>
      <c r="AJQ48" s="54"/>
      <c r="AJR48" s="54"/>
      <c r="AJS48" s="54"/>
      <c r="AJY48" s="53"/>
      <c r="AJZ48" s="54"/>
      <c r="AKA48" s="54"/>
      <c r="AKB48" s="54"/>
      <c r="AKC48" s="54"/>
      <c r="AKD48" s="54"/>
      <c r="AKE48" s="54"/>
      <c r="AKK48" s="53"/>
      <c r="AKL48" s="54"/>
      <c r="AKM48" s="54"/>
      <c r="AKN48" s="54"/>
      <c r="AKO48" s="54"/>
      <c r="AKP48" s="54"/>
      <c r="AKQ48" s="54"/>
      <c r="AKW48" s="53"/>
      <c r="AKX48" s="54"/>
      <c r="AKY48" s="54"/>
      <c r="AKZ48" s="54"/>
      <c r="ALA48" s="54"/>
      <c r="ALB48" s="54"/>
      <c r="ALC48" s="54"/>
      <c r="ALI48" s="53"/>
      <c r="ALJ48" s="54"/>
      <c r="ALK48" s="54"/>
      <c r="ALL48" s="54"/>
      <c r="ALM48" s="54"/>
      <c r="ALN48" s="54"/>
      <c r="ALO48" s="54"/>
      <c r="ALU48" s="53"/>
      <c r="ALV48" s="54"/>
      <c r="ALW48" s="54"/>
      <c r="ALX48" s="54"/>
      <c r="ALY48" s="54"/>
      <c r="ALZ48" s="54"/>
      <c r="AMA48" s="54"/>
      <c r="AMG48" s="53"/>
      <c r="AMH48" s="54"/>
      <c r="AMI48" s="54"/>
      <c r="AMJ48" s="54"/>
      <c r="AMK48" s="54"/>
      <c r="AML48" s="54"/>
      <c r="AMM48" s="54"/>
      <c r="AMS48" s="53"/>
      <c r="AMT48" s="54"/>
      <c r="AMU48" s="54"/>
      <c r="AMV48" s="54"/>
      <c r="AMW48" s="54"/>
      <c r="AMX48" s="54"/>
      <c r="AMY48" s="54"/>
      <c r="ANE48" s="53"/>
      <c r="ANF48" s="54"/>
      <c r="ANG48" s="54"/>
      <c r="ANH48" s="54"/>
      <c r="ANI48" s="54"/>
      <c r="ANJ48" s="54"/>
      <c r="ANK48" s="54"/>
      <c r="ANQ48" s="53"/>
      <c r="ANR48" s="54"/>
      <c r="ANS48" s="54"/>
      <c r="ANT48" s="54"/>
      <c r="ANU48" s="54"/>
      <c r="ANV48" s="54"/>
      <c r="ANW48" s="54"/>
      <c r="AOC48" s="53"/>
      <c r="AOD48" s="54"/>
      <c r="AOE48" s="54"/>
      <c r="AOF48" s="54"/>
      <c r="AOG48" s="54"/>
      <c r="AOH48" s="54"/>
      <c r="AOI48" s="54"/>
      <c r="AOO48" s="53"/>
      <c r="AOP48" s="54"/>
      <c r="AOQ48" s="54"/>
      <c r="AOR48" s="54"/>
      <c r="AOS48" s="54"/>
      <c r="AOT48" s="54"/>
      <c r="AOU48" s="54"/>
      <c r="APA48" s="53"/>
      <c r="APB48" s="54"/>
      <c r="APC48" s="54"/>
      <c r="APD48" s="54"/>
      <c r="APE48" s="54"/>
      <c r="APF48" s="54"/>
      <c r="APG48" s="54"/>
      <c r="APM48" s="53"/>
      <c r="APN48" s="54"/>
      <c r="APO48" s="54"/>
      <c r="APP48" s="54"/>
      <c r="APQ48" s="54"/>
      <c r="APR48" s="54"/>
      <c r="APS48" s="54"/>
      <c r="APY48" s="53"/>
      <c r="APZ48" s="54"/>
      <c r="AQA48" s="54"/>
      <c r="AQB48" s="54"/>
      <c r="AQC48" s="54"/>
      <c r="AQD48" s="54"/>
      <c r="AQE48" s="54"/>
      <c r="AQK48" s="53"/>
      <c r="AQL48" s="54"/>
      <c r="AQM48" s="54"/>
      <c r="AQN48" s="54"/>
      <c r="AQO48" s="54"/>
      <c r="AQP48" s="54"/>
      <c r="AQQ48" s="54"/>
      <c r="AQW48" s="53"/>
      <c r="AQX48" s="54"/>
      <c r="AQY48" s="54"/>
      <c r="AQZ48" s="54"/>
      <c r="ARA48" s="54"/>
      <c r="ARB48" s="54"/>
      <c r="ARC48" s="54"/>
      <c r="ARI48" s="53"/>
      <c r="ARJ48" s="54"/>
      <c r="ARK48" s="54"/>
      <c r="ARL48" s="54"/>
      <c r="ARM48" s="54"/>
      <c r="ARN48" s="54"/>
      <c r="ARO48" s="54"/>
      <c r="ARU48" s="53"/>
      <c r="ARV48" s="54"/>
      <c r="ARW48" s="54"/>
      <c r="ARX48" s="54"/>
      <c r="ARY48" s="54"/>
      <c r="ARZ48" s="54"/>
      <c r="ASA48" s="54"/>
      <c r="ASG48" s="53"/>
      <c r="ASH48" s="54"/>
      <c r="ASI48" s="54"/>
      <c r="ASJ48" s="54"/>
      <c r="ASK48" s="54"/>
      <c r="ASL48" s="54"/>
      <c r="ASM48" s="54"/>
      <c r="ASS48" s="53"/>
      <c r="AST48" s="54"/>
      <c r="ASU48" s="54"/>
      <c r="ASV48" s="54"/>
      <c r="ASW48" s="54"/>
      <c r="ASX48" s="54"/>
      <c r="ASY48" s="54"/>
      <c r="ATE48" s="53"/>
      <c r="ATF48" s="54"/>
      <c r="ATG48" s="54"/>
      <c r="ATH48" s="54"/>
      <c r="ATI48" s="54"/>
      <c r="ATJ48" s="54"/>
      <c r="ATK48" s="54"/>
      <c r="ATQ48" s="53"/>
      <c r="ATR48" s="54"/>
      <c r="ATS48" s="54"/>
      <c r="ATT48" s="54"/>
      <c r="ATU48" s="54"/>
      <c r="ATV48" s="54"/>
      <c r="ATW48" s="54"/>
      <c r="AUC48" s="53"/>
      <c r="AUD48" s="54"/>
      <c r="AUE48" s="54"/>
      <c r="AUF48" s="54"/>
      <c r="AUG48" s="54"/>
      <c r="AUH48" s="54"/>
      <c r="AUI48" s="54"/>
      <c r="AUO48" s="53"/>
      <c r="AUP48" s="54"/>
      <c r="AUQ48" s="54"/>
      <c r="AUR48" s="54"/>
      <c r="AUS48" s="54"/>
      <c r="AUT48" s="54"/>
      <c r="AUU48" s="54"/>
      <c r="AVA48" s="53"/>
      <c r="AVB48" s="54"/>
      <c r="AVC48" s="54"/>
      <c r="AVD48" s="54"/>
      <c r="AVE48" s="54"/>
      <c r="AVF48" s="54"/>
      <c r="AVG48" s="54"/>
      <c r="AVM48" s="53"/>
      <c r="AVN48" s="54"/>
      <c r="AVO48" s="54"/>
      <c r="AVP48" s="54"/>
      <c r="AVQ48" s="54"/>
      <c r="AVR48" s="54"/>
      <c r="AVS48" s="54"/>
      <c r="AVY48" s="53"/>
      <c r="AVZ48" s="54"/>
      <c r="AWA48" s="54"/>
      <c r="AWB48" s="54"/>
      <c r="AWC48" s="54"/>
      <c r="AWD48" s="54"/>
      <c r="AWE48" s="54"/>
      <c r="AWK48" s="53"/>
      <c r="AWL48" s="54"/>
      <c r="AWM48" s="54"/>
      <c r="AWN48" s="54"/>
      <c r="AWO48" s="54"/>
      <c r="AWP48" s="54"/>
      <c r="AWQ48" s="54"/>
      <c r="AWW48" s="53"/>
      <c r="AWX48" s="54"/>
      <c r="AWY48" s="54"/>
      <c r="AWZ48" s="54"/>
      <c r="AXA48" s="54"/>
      <c r="AXB48" s="54"/>
      <c r="AXC48" s="54"/>
      <c r="AXI48" s="53"/>
      <c r="AXJ48" s="54"/>
      <c r="AXK48" s="54"/>
      <c r="AXL48" s="54"/>
      <c r="AXM48" s="54"/>
      <c r="AXN48" s="54"/>
      <c r="AXO48" s="54"/>
      <c r="AXU48" s="53"/>
      <c r="AXV48" s="54"/>
      <c r="AXW48" s="54"/>
      <c r="AXX48" s="54"/>
      <c r="AXY48" s="54"/>
      <c r="AXZ48" s="54"/>
      <c r="AYA48" s="54"/>
      <c r="AYG48" s="53"/>
      <c r="AYH48" s="54"/>
      <c r="AYI48" s="54"/>
      <c r="AYJ48" s="54"/>
      <c r="AYK48" s="54"/>
      <c r="AYL48" s="54"/>
      <c r="AYM48" s="54"/>
      <c r="AYS48" s="53"/>
      <c r="AYT48" s="54"/>
      <c r="AYU48" s="54"/>
      <c r="AYV48" s="54"/>
      <c r="AYW48" s="54"/>
      <c r="AYX48" s="54"/>
      <c r="AYY48" s="54"/>
      <c r="AZE48" s="53"/>
      <c r="AZF48" s="54"/>
      <c r="AZG48" s="54"/>
      <c r="AZH48" s="54"/>
      <c r="AZI48" s="54"/>
      <c r="AZJ48" s="54"/>
      <c r="AZK48" s="54"/>
      <c r="AZQ48" s="53"/>
      <c r="AZR48" s="54"/>
      <c r="AZS48" s="54"/>
      <c r="AZT48" s="54"/>
      <c r="AZU48" s="54"/>
      <c r="AZV48" s="54"/>
      <c r="AZW48" s="54"/>
      <c r="BAC48" s="53"/>
      <c r="BAD48" s="54"/>
      <c r="BAE48" s="54"/>
      <c r="BAF48" s="54"/>
      <c r="BAG48" s="54"/>
      <c r="BAH48" s="54"/>
      <c r="BAI48" s="54"/>
      <c r="BAO48" s="53"/>
      <c r="BAP48" s="54"/>
      <c r="BAQ48" s="54"/>
      <c r="BAR48" s="54"/>
      <c r="BAS48" s="54"/>
      <c r="BAT48" s="54"/>
      <c r="BAU48" s="54"/>
      <c r="BBA48" s="53"/>
      <c r="BBB48" s="54"/>
      <c r="BBC48" s="54"/>
      <c r="BBD48" s="54"/>
      <c r="BBE48" s="54"/>
      <c r="BBF48" s="54"/>
      <c r="BBG48" s="54"/>
      <c r="BBM48" s="53"/>
      <c r="BBN48" s="54"/>
      <c r="BBO48" s="54"/>
      <c r="BBP48" s="54"/>
      <c r="BBQ48" s="54"/>
      <c r="BBR48" s="54"/>
      <c r="BBS48" s="54"/>
      <c r="BBY48" s="53"/>
      <c r="BBZ48" s="54"/>
      <c r="BCA48" s="54"/>
      <c r="BCB48" s="54"/>
      <c r="BCC48" s="54"/>
      <c r="BCD48" s="54"/>
      <c r="BCE48" s="54"/>
      <c r="BCK48" s="53"/>
      <c r="BCL48" s="54"/>
      <c r="BCM48" s="54"/>
      <c r="BCN48" s="54"/>
      <c r="BCO48" s="54"/>
      <c r="BCP48" s="54"/>
      <c r="BCQ48" s="54"/>
      <c r="BCW48" s="53"/>
      <c r="BCX48" s="54"/>
      <c r="BCY48" s="54"/>
      <c r="BCZ48" s="54"/>
      <c r="BDA48" s="54"/>
      <c r="BDB48" s="54"/>
      <c r="BDC48" s="54"/>
      <c r="BDI48" s="53"/>
      <c r="BDJ48" s="54"/>
      <c r="BDK48" s="54"/>
      <c r="BDL48" s="54"/>
      <c r="BDM48" s="54"/>
      <c r="BDN48" s="54"/>
      <c r="BDO48" s="54"/>
      <c r="BDU48" s="53"/>
      <c r="BDV48" s="54"/>
      <c r="BDW48" s="54"/>
      <c r="BDX48" s="54"/>
      <c r="BDY48" s="54"/>
      <c r="BDZ48" s="54"/>
      <c r="BEA48" s="54"/>
      <c r="BEG48" s="53"/>
      <c r="BEH48" s="54"/>
      <c r="BEI48" s="54"/>
      <c r="BEJ48" s="54"/>
      <c r="BEK48" s="54"/>
      <c r="BEL48" s="54"/>
      <c r="BEM48" s="54"/>
      <c r="BES48" s="53"/>
      <c r="BET48" s="54"/>
      <c r="BEU48" s="54"/>
      <c r="BEV48" s="54"/>
      <c r="BEW48" s="54"/>
      <c r="BEX48" s="54"/>
      <c r="BEY48" s="54"/>
      <c r="BFE48" s="53"/>
      <c r="BFF48" s="54"/>
      <c r="BFG48" s="54"/>
      <c r="BFH48" s="54"/>
      <c r="BFI48" s="54"/>
      <c r="BFJ48" s="54"/>
      <c r="BFK48" s="54"/>
      <c r="BFQ48" s="53"/>
      <c r="BFR48" s="54"/>
      <c r="BFS48" s="54"/>
      <c r="BFT48" s="54"/>
      <c r="BFU48" s="54"/>
      <c r="BFV48" s="54"/>
      <c r="BFW48" s="54"/>
      <c r="BGC48" s="53"/>
      <c r="BGD48" s="54"/>
      <c r="BGE48" s="54"/>
      <c r="BGF48" s="54"/>
      <c r="BGG48" s="54"/>
      <c r="BGH48" s="54"/>
      <c r="BGI48" s="54"/>
      <c r="BGO48" s="53"/>
      <c r="BGP48" s="54"/>
      <c r="BGQ48" s="54"/>
      <c r="BGR48" s="54"/>
      <c r="BGS48" s="54"/>
      <c r="BGT48" s="54"/>
      <c r="BGU48" s="54"/>
      <c r="BHA48" s="53"/>
      <c r="BHB48" s="54"/>
      <c r="BHC48" s="54"/>
      <c r="BHD48" s="54"/>
      <c r="BHE48" s="54"/>
      <c r="BHF48" s="54"/>
      <c r="BHG48" s="54"/>
      <c r="BHM48" s="53"/>
      <c r="BHN48" s="54"/>
      <c r="BHO48" s="54"/>
      <c r="BHP48" s="54"/>
      <c r="BHQ48" s="54"/>
      <c r="BHR48" s="54"/>
      <c r="BHS48" s="54"/>
      <c r="BHY48" s="53"/>
      <c r="BHZ48" s="54"/>
      <c r="BIA48" s="54"/>
      <c r="BIB48" s="54"/>
      <c r="BIC48" s="54"/>
      <c r="BID48" s="54"/>
      <c r="BIE48" s="54"/>
      <c r="BIK48" s="53"/>
      <c r="BIL48" s="54"/>
      <c r="BIM48" s="54"/>
      <c r="BIN48" s="54"/>
      <c r="BIO48" s="54"/>
      <c r="BIP48" s="54"/>
      <c r="BIQ48" s="54"/>
      <c r="BIW48" s="53"/>
      <c r="BIX48" s="54"/>
      <c r="BIY48" s="54"/>
      <c r="BIZ48" s="54"/>
      <c r="BJA48" s="54"/>
      <c r="BJB48" s="54"/>
      <c r="BJC48" s="54"/>
      <c r="BJI48" s="53"/>
      <c r="BJJ48" s="54"/>
      <c r="BJK48" s="54"/>
      <c r="BJL48" s="54"/>
      <c r="BJM48" s="54"/>
      <c r="BJN48" s="54"/>
      <c r="BJO48" s="54"/>
      <c r="BJU48" s="53"/>
      <c r="BJV48" s="54"/>
      <c r="BJW48" s="54"/>
      <c r="BJX48" s="54"/>
      <c r="BJY48" s="54"/>
      <c r="BJZ48" s="54"/>
      <c r="BKA48" s="54"/>
      <c r="BKG48" s="53"/>
      <c r="BKH48" s="54"/>
      <c r="BKI48" s="54"/>
      <c r="BKJ48" s="54"/>
      <c r="BKK48" s="54"/>
      <c r="BKL48" s="54"/>
      <c r="BKM48" s="54"/>
      <c r="BKS48" s="53"/>
      <c r="BKT48" s="54"/>
      <c r="BKU48" s="54"/>
      <c r="BKV48" s="54"/>
      <c r="BKW48" s="54"/>
      <c r="BKX48" s="54"/>
      <c r="BKY48" s="54"/>
      <c r="BLE48" s="53"/>
      <c r="BLF48" s="54"/>
      <c r="BLG48" s="54"/>
      <c r="BLH48" s="54"/>
      <c r="BLI48" s="54"/>
      <c r="BLJ48" s="54"/>
      <c r="BLK48" s="54"/>
      <c r="BLQ48" s="53"/>
      <c r="BLR48" s="54"/>
      <c r="BLS48" s="54"/>
      <c r="BLT48" s="54"/>
      <c r="BLU48" s="54"/>
      <c r="BLV48" s="54"/>
      <c r="BLW48" s="54"/>
      <c r="BMC48" s="53"/>
      <c r="BMD48" s="54"/>
      <c r="BME48" s="54"/>
      <c r="BMF48" s="54"/>
      <c r="BMG48" s="54"/>
      <c r="BMH48" s="54"/>
      <c r="BMI48" s="54"/>
      <c r="BMO48" s="53"/>
      <c r="BMP48" s="54"/>
      <c r="BMQ48" s="54"/>
      <c r="BMR48" s="54"/>
      <c r="BMS48" s="54"/>
      <c r="BMT48" s="54"/>
      <c r="BMU48" s="54"/>
      <c r="BNA48" s="53"/>
      <c r="BNB48" s="54"/>
      <c r="BNC48" s="54"/>
      <c r="BND48" s="54"/>
      <c r="BNE48" s="54"/>
      <c r="BNF48" s="54"/>
      <c r="BNG48" s="54"/>
      <c r="BNM48" s="53"/>
      <c r="BNN48" s="54"/>
      <c r="BNO48" s="54"/>
      <c r="BNP48" s="54"/>
      <c r="BNQ48" s="54"/>
      <c r="BNR48" s="54"/>
      <c r="BNS48" s="54"/>
      <c r="BNY48" s="53"/>
      <c r="BNZ48" s="54"/>
      <c r="BOA48" s="54"/>
      <c r="BOB48" s="54"/>
      <c r="BOC48" s="54"/>
      <c r="BOD48" s="54"/>
      <c r="BOE48" s="54"/>
      <c r="BOK48" s="53"/>
      <c r="BOL48" s="54"/>
      <c r="BOM48" s="54"/>
      <c r="BON48" s="54"/>
      <c r="BOO48" s="54"/>
      <c r="BOP48" s="54"/>
      <c r="BOQ48" s="54"/>
      <c r="BOW48" s="53"/>
      <c r="BOX48" s="54"/>
      <c r="BOY48" s="54"/>
      <c r="BOZ48" s="54"/>
      <c r="BPA48" s="54"/>
      <c r="BPB48" s="54"/>
      <c r="BPC48" s="54"/>
      <c r="BPI48" s="53"/>
      <c r="BPJ48" s="54"/>
      <c r="BPK48" s="54"/>
      <c r="BPL48" s="54"/>
      <c r="BPM48" s="54"/>
      <c r="BPN48" s="54"/>
      <c r="BPO48" s="54"/>
      <c r="BPU48" s="53"/>
      <c r="BPV48" s="54"/>
      <c r="BPW48" s="54"/>
      <c r="BPX48" s="54"/>
      <c r="BPY48" s="54"/>
      <c r="BPZ48" s="54"/>
      <c r="BQA48" s="54"/>
      <c r="BQG48" s="53"/>
      <c r="BQH48" s="54"/>
      <c r="BQI48" s="54"/>
      <c r="BQJ48" s="54"/>
      <c r="BQK48" s="54"/>
      <c r="BQL48" s="54"/>
      <c r="BQM48" s="54"/>
      <c r="BQS48" s="53"/>
      <c r="BQT48" s="54"/>
      <c r="BQU48" s="54"/>
      <c r="BQV48" s="54"/>
      <c r="BQW48" s="54"/>
      <c r="BQX48" s="54"/>
      <c r="BQY48" s="54"/>
      <c r="BRE48" s="53"/>
      <c r="BRF48" s="54"/>
      <c r="BRG48" s="54"/>
      <c r="BRH48" s="54"/>
      <c r="BRI48" s="54"/>
      <c r="BRJ48" s="54"/>
      <c r="BRK48" s="54"/>
      <c r="BRQ48" s="53"/>
      <c r="BRR48" s="54"/>
      <c r="BRS48" s="54"/>
      <c r="BRT48" s="54"/>
      <c r="BRU48" s="54"/>
      <c r="BRV48" s="54"/>
      <c r="BRW48" s="54"/>
      <c r="BSC48" s="53"/>
      <c r="BSD48" s="54"/>
      <c r="BSE48" s="54"/>
      <c r="BSF48" s="54"/>
      <c r="BSG48" s="54"/>
      <c r="BSH48" s="54"/>
      <c r="BSI48" s="54"/>
      <c r="BSO48" s="53"/>
      <c r="BSP48" s="54"/>
      <c r="BSQ48" s="54"/>
      <c r="BSR48" s="54"/>
      <c r="BSS48" s="54"/>
      <c r="BST48" s="54"/>
      <c r="BSU48" s="54"/>
      <c r="BTA48" s="53"/>
      <c r="BTB48" s="54"/>
      <c r="BTC48" s="54"/>
      <c r="BTD48" s="54"/>
      <c r="BTE48" s="54"/>
      <c r="BTF48" s="54"/>
      <c r="BTG48" s="54"/>
      <c r="BTM48" s="53"/>
      <c r="BTN48" s="54"/>
      <c r="BTO48" s="54"/>
      <c r="BTP48" s="54"/>
      <c r="BTQ48" s="54"/>
      <c r="BTR48" s="54"/>
      <c r="BTS48" s="54"/>
      <c r="BTY48" s="53"/>
      <c r="BTZ48" s="54"/>
      <c r="BUA48" s="54"/>
      <c r="BUB48" s="54"/>
      <c r="BUC48" s="54"/>
      <c r="BUD48" s="54"/>
      <c r="BUE48" s="54"/>
      <c r="BUK48" s="53"/>
      <c r="BUL48" s="54"/>
      <c r="BUM48" s="54"/>
      <c r="BUN48" s="54"/>
      <c r="BUO48" s="54"/>
      <c r="BUP48" s="54"/>
      <c r="BUQ48" s="54"/>
      <c r="BUW48" s="53"/>
      <c r="BUX48" s="54"/>
      <c r="BUY48" s="54"/>
      <c r="BUZ48" s="54"/>
      <c r="BVA48" s="54"/>
      <c r="BVB48" s="54"/>
      <c r="BVC48" s="54"/>
      <c r="BVI48" s="53"/>
      <c r="BVJ48" s="54"/>
      <c r="BVK48" s="54"/>
      <c r="BVL48" s="54"/>
      <c r="BVM48" s="54"/>
      <c r="BVN48" s="54"/>
      <c r="BVO48" s="54"/>
      <c r="BVU48" s="53"/>
      <c r="BVV48" s="54"/>
      <c r="BVW48" s="54"/>
      <c r="BVX48" s="54"/>
      <c r="BVY48" s="54"/>
      <c r="BVZ48" s="54"/>
      <c r="BWA48" s="54"/>
      <c r="BWG48" s="53"/>
      <c r="BWH48" s="54"/>
      <c r="BWI48" s="54"/>
      <c r="BWJ48" s="54"/>
      <c r="BWK48" s="54"/>
      <c r="BWL48" s="54"/>
      <c r="BWM48" s="54"/>
      <c r="BWS48" s="53"/>
      <c r="BWT48" s="54"/>
      <c r="BWU48" s="54"/>
      <c r="BWV48" s="54"/>
      <c r="BWW48" s="54"/>
      <c r="BWX48" s="54"/>
      <c r="BWY48" s="54"/>
      <c r="BXE48" s="53"/>
      <c r="BXF48" s="54"/>
      <c r="BXG48" s="54"/>
      <c r="BXH48" s="54"/>
      <c r="BXI48" s="54"/>
      <c r="BXJ48" s="54"/>
      <c r="BXK48" s="54"/>
      <c r="BXQ48" s="53"/>
      <c r="BXR48" s="54"/>
      <c r="BXS48" s="54"/>
      <c r="BXT48" s="54"/>
      <c r="BXU48" s="54"/>
      <c r="BXV48" s="54"/>
      <c r="BXW48" s="54"/>
      <c r="BYC48" s="53"/>
      <c r="BYD48" s="54"/>
      <c r="BYE48" s="54"/>
      <c r="BYF48" s="54"/>
      <c r="BYG48" s="54"/>
      <c r="BYH48" s="54"/>
      <c r="BYI48" s="54"/>
      <c r="BYO48" s="53"/>
      <c r="BYP48" s="54"/>
      <c r="BYQ48" s="54"/>
      <c r="BYR48" s="54"/>
      <c r="BYS48" s="54"/>
      <c r="BYT48" s="54"/>
      <c r="BYU48" s="54"/>
      <c r="BZA48" s="53"/>
      <c r="BZB48" s="54"/>
      <c r="BZC48" s="54"/>
      <c r="BZD48" s="54"/>
      <c r="BZE48" s="54"/>
      <c r="BZF48" s="54"/>
      <c r="BZG48" s="54"/>
      <c r="BZM48" s="53"/>
      <c r="BZN48" s="54"/>
      <c r="BZO48" s="54"/>
      <c r="BZP48" s="54"/>
      <c r="BZQ48" s="54"/>
      <c r="BZR48" s="54"/>
      <c r="BZS48" s="54"/>
      <c r="BZY48" s="53"/>
      <c r="BZZ48" s="54"/>
      <c r="CAA48" s="54"/>
      <c r="CAB48" s="54"/>
      <c r="CAC48" s="54"/>
      <c r="CAD48" s="54"/>
      <c r="CAE48" s="54"/>
      <c r="CAK48" s="53"/>
      <c r="CAL48" s="54"/>
      <c r="CAM48" s="54"/>
      <c r="CAN48" s="54"/>
      <c r="CAO48" s="54"/>
      <c r="CAP48" s="54"/>
      <c r="CAQ48" s="54"/>
      <c r="CAW48" s="53"/>
      <c r="CAX48" s="54"/>
      <c r="CAY48" s="54"/>
      <c r="CAZ48" s="54"/>
      <c r="CBA48" s="54"/>
      <c r="CBB48" s="54"/>
      <c r="CBC48" s="54"/>
      <c r="CBI48" s="53"/>
      <c r="CBJ48" s="54"/>
      <c r="CBK48" s="54"/>
      <c r="CBL48" s="54"/>
      <c r="CBM48" s="54"/>
      <c r="CBN48" s="54"/>
      <c r="CBO48" s="54"/>
      <c r="CBU48" s="53"/>
      <c r="CBV48" s="54"/>
      <c r="CBW48" s="54"/>
      <c r="CBX48" s="54"/>
      <c r="CBY48" s="54"/>
      <c r="CBZ48" s="54"/>
      <c r="CCA48" s="54"/>
      <c r="CCG48" s="53"/>
      <c r="CCH48" s="54"/>
      <c r="CCI48" s="54"/>
      <c r="CCJ48" s="54"/>
      <c r="CCK48" s="54"/>
      <c r="CCL48" s="54"/>
      <c r="CCM48" s="54"/>
      <c r="CCS48" s="53"/>
      <c r="CCT48" s="54"/>
      <c r="CCU48" s="54"/>
      <c r="CCV48" s="54"/>
      <c r="CCW48" s="54"/>
      <c r="CCX48" s="54"/>
      <c r="CCY48" s="54"/>
      <c r="CDE48" s="53"/>
      <c r="CDF48" s="54"/>
      <c r="CDG48" s="54"/>
      <c r="CDH48" s="54"/>
      <c r="CDI48" s="54"/>
      <c r="CDJ48" s="54"/>
      <c r="CDK48" s="54"/>
      <c r="CDQ48" s="53"/>
      <c r="CDR48" s="54"/>
      <c r="CDS48" s="54"/>
      <c r="CDT48" s="54"/>
      <c r="CDU48" s="54"/>
      <c r="CDV48" s="54"/>
      <c r="CDW48" s="54"/>
      <c r="CEC48" s="53"/>
      <c r="CED48" s="54"/>
      <c r="CEE48" s="54"/>
      <c r="CEF48" s="54"/>
      <c r="CEG48" s="54"/>
      <c r="CEH48" s="54"/>
      <c r="CEI48" s="54"/>
      <c r="CEO48" s="53"/>
      <c r="CEP48" s="54"/>
      <c r="CEQ48" s="54"/>
      <c r="CER48" s="54"/>
      <c r="CES48" s="54"/>
      <c r="CET48" s="54"/>
      <c r="CEU48" s="54"/>
      <c r="CFA48" s="53"/>
      <c r="CFB48" s="54"/>
      <c r="CFC48" s="54"/>
      <c r="CFD48" s="54"/>
      <c r="CFE48" s="54"/>
      <c r="CFF48" s="54"/>
      <c r="CFG48" s="54"/>
      <c r="CFM48" s="53"/>
      <c r="CFN48" s="54"/>
      <c r="CFO48" s="54"/>
      <c r="CFP48" s="54"/>
      <c r="CFQ48" s="54"/>
      <c r="CFR48" s="54"/>
      <c r="CFS48" s="54"/>
      <c r="CFY48" s="53"/>
      <c r="CFZ48" s="54"/>
      <c r="CGA48" s="54"/>
      <c r="CGB48" s="54"/>
      <c r="CGC48" s="54"/>
      <c r="CGD48" s="54"/>
      <c r="CGE48" s="54"/>
      <c r="CGK48" s="53"/>
      <c r="CGL48" s="54"/>
      <c r="CGM48" s="54"/>
      <c r="CGN48" s="54"/>
      <c r="CGO48" s="54"/>
      <c r="CGP48" s="54"/>
      <c r="CGQ48" s="54"/>
      <c r="CGW48" s="53"/>
      <c r="CGX48" s="54"/>
      <c r="CGY48" s="54"/>
      <c r="CGZ48" s="54"/>
      <c r="CHA48" s="54"/>
      <c r="CHB48" s="54"/>
      <c r="CHC48" s="54"/>
      <c r="CHI48" s="53"/>
      <c r="CHJ48" s="54"/>
      <c r="CHK48" s="54"/>
      <c r="CHL48" s="54"/>
      <c r="CHM48" s="54"/>
      <c r="CHN48" s="54"/>
      <c r="CHO48" s="54"/>
      <c r="CHU48" s="53"/>
      <c r="CHV48" s="54"/>
      <c r="CHW48" s="54"/>
      <c r="CHX48" s="54"/>
      <c r="CHY48" s="54"/>
      <c r="CHZ48" s="54"/>
      <c r="CIA48" s="54"/>
      <c r="CIG48" s="53"/>
      <c r="CIH48" s="54"/>
      <c r="CII48" s="54"/>
      <c r="CIJ48" s="54"/>
      <c r="CIK48" s="54"/>
      <c r="CIL48" s="54"/>
      <c r="CIM48" s="54"/>
      <c r="CIS48" s="53"/>
      <c r="CIT48" s="54"/>
      <c r="CIU48" s="54"/>
      <c r="CIV48" s="54"/>
      <c r="CIW48" s="54"/>
      <c r="CIX48" s="54"/>
      <c r="CIY48" s="54"/>
      <c r="CJE48" s="53"/>
      <c r="CJF48" s="54"/>
      <c r="CJG48" s="54"/>
      <c r="CJH48" s="54"/>
      <c r="CJI48" s="54"/>
      <c r="CJJ48" s="54"/>
      <c r="CJK48" s="54"/>
      <c r="CJQ48" s="53"/>
      <c r="CJR48" s="54"/>
      <c r="CJS48" s="54"/>
      <c r="CJT48" s="54"/>
      <c r="CJU48" s="54"/>
      <c r="CJV48" s="54"/>
      <c r="CJW48" s="54"/>
      <c r="CKC48" s="53"/>
      <c r="CKD48" s="54"/>
      <c r="CKE48" s="54"/>
      <c r="CKF48" s="54"/>
      <c r="CKG48" s="54"/>
      <c r="CKH48" s="54"/>
      <c r="CKI48" s="54"/>
      <c r="CKO48" s="53"/>
      <c r="CKP48" s="54"/>
      <c r="CKQ48" s="54"/>
      <c r="CKR48" s="54"/>
      <c r="CKS48" s="54"/>
      <c r="CKT48" s="54"/>
      <c r="CKU48" s="54"/>
      <c r="CLA48" s="53"/>
      <c r="CLB48" s="54"/>
      <c r="CLC48" s="54"/>
      <c r="CLD48" s="54"/>
      <c r="CLE48" s="54"/>
      <c r="CLF48" s="54"/>
      <c r="CLG48" s="54"/>
      <c r="CLM48" s="53"/>
      <c r="CLN48" s="54"/>
      <c r="CLO48" s="54"/>
      <c r="CLP48" s="54"/>
      <c r="CLQ48" s="54"/>
      <c r="CLR48" s="54"/>
      <c r="CLS48" s="54"/>
      <c r="CLY48" s="53"/>
      <c r="CLZ48" s="54"/>
      <c r="CMA48" s="54"/>
      <c r="CMB48" s="54"/>
      <c r="CMC48" s="54"/>
      <c r="CMD48" s="54"/>
      <c r="CME48" s="54"/>
      <c r="CMK48" s="53"/>
      <c r="CML48" s="54"/>
      <c r="CMM48" s="54"/>
      <c r="CMN48" s="54"/>
      <c r="CMO48" s="54"/>
      <c r="CMP48" s="54"/>
      <c r="CMQ48" s="54"/>
      <c r="CMW48" s="53"/>
      <c r="CMX48" s="54"/>
      <c r="CMY48" s="54"/>
      <c r="CMZ48" s="54"/>
      <c r="CNA48" s="54"/>
      <c r="CNB48" s="54"/>
      <c r="CNC48" s="54"/>
      <c r="CNI48" s="53"/>
      <c r="CNJ48" s="54"/>
      <c r="CNK48" s="54"/>
      <c r="CNL48" s="54"/>
      <c r="CNM48" s="54"/>
      <c r="CNN48" s="54"/>
      <c r="CNO48" s="54"/>
      <c r="CNU48" s="53"/>
      <c r="CNV48" s="54"/>
      <c r="CNW48" s="54"/>
      <c r="CNX48" s="54"/>
      <c r="CNY48" s="54"/>
      <c r="CNZ48" s="54"/>
      <c r="COA48" s="54"/>
      <c r="COG48" s="53"/>
      <c r="COH48" s="54"/>
      <c r="COI48" s="54"/>
      <c r="COJ48" s="54"/>
      <c r="COK48" s="54"/>
      <c r="COL48" s="54"/>
      <c r="COM48" s="54"/>
      <c r="COS48" s="53"/>
      <c r="COT48" s="54"/>
      <c r="COU48" s="54"/>
      <c r="COV48" s="54"/>
      <c r="COW48" s="54"/>
      <c r="COX48" s="54"/>
      <c r="COY48" s="54"/>
      <c r="CPE48" s="53"/>
      <c r="CPF48" s="54"/>
      <c r="CPG48" s="54"/>
      <c r="CPH48" s="54"/>
      <c r="CPI48" s="54"/>
      <c r="CPJ48" s="54"/>
      <c r="CPK48" s="54"/>
      <c r="CPQ48" s="53"/>
      <c r="CPR48" s="54"/>
      <c r="CPS48" s="54"/>
      <c r="CPT48" s="54"/>
      <c r="CPU48" s="54"/>
      <c r="CPV48" s="54"/>
      <c r="CPW48" s="54"/>
      <c r="CQC48" s="53"/>
      <c r="CQD48" s="54"/>
      <c r="CQE48" s="54"/>
      <c r="CQF48" s="54"/>
      <c r="CQG48" s="54"/>
      <c r="CQH48" s="54"/>
      <c r="CQI48" s="54"/>
      <c r="CQO48" s="53"/>
      <c r="CQP48" s="54"/>
      <c r="CQQ48" s="54"/>
      <c r="CQR48" s="54"/>
      <c r="CQS48" s="54"/>
      <c r="CQT48" s="54"/>
      <c r="CQU48" s="54"/>
      <c r="CRA48" s="53"/>
      <c r="CRB48" s="54"/>
      <c r="CRC48" s="54"/>
      <c r="CRD48" s="54"/>
      <c r="CRE48" s="54"/>
      <c r="CRF48" s="54"/>
      <c r="CRG48" s="54"/>
      <c r="CRM48" s="53"/>
      <c r="CRN48" s="54"/>
      <c r="CRO48" s="54"/>
      <c r="CRP48" s="54"/>
      <c r="CRQ48" s="54"/>
      <c r="CRR48" s="54"/>
      <c r="CRS48" s="54"/>
      <c r="CRY48" s="53"/>
      <c r="CRZ48" s="54"/>
      <c r="CSA48" s="54"/>
      <c r="CSB48" s="54"/>
      <c r="CSC48" s="54"/>
      <c r="CSD48" s="54"/>
      <c r="CSE48" s="54"/>
      <c r="CSK48" s="53"/>
      <c r="CSL48" s="54"/>
      <c r="CSM48" s="54"/>
      <c r="CSN48" s="54"/>
      <c r="CSO48" s="54"/>
      <c r="CSP48" s="54"/>
      <c r="CSQ48" s="54"/>
      <c r="CSW48" s="53"/>
      <c r="CSX48" s="54"/>
      <c r="CSY48" s="54"/>
      <c r="CSZ48" s="54"/>
      <c r="CTA48" s="54"/>
      <c r="CTB48" s="54"/>
      <c r="CTC48" s="54"/>
      <c r="CTI48" s="53"/>
      <c r="CTJ48" s="54"/>
      <c r="CTK48" s="54"/>
      <c r="CTL48" s="54"/>
      <c r="CTM48" s="54"/>
      <c r="CTN48" s="54"/>
      <c r="CTO48" s="54"/>
      <c r="CTU48" s="53"/>
      <c r="CTV48" s="54"/>
      <c r="CTW48" s="54"/>
      <c r="CTX48" s="54"/>
      <c r="CTY48" s="54"/>
      <c r="CTZ48" s="54"/>
      <c r="CUA48" s="54"/>
      <c r="CUG48" s="53"/>
      <c r="CUH48" s="54"/>
      <c r="CUI48" s="54"/>
      <c r="CUJ48" s="54"/>
      <c r="CUK48" s="54"/>
      <c r="CUL48" s="54"/>
      <c r="CUM48" s="54"/>
      <c r="CUS48" s="53"/>
      <c r="CUT48" s="54"/>
      <c r="CUU48" s="54"/>
      <c r="CUV48" s="54"/>
      <c r="CUW48" s="54"/>
      <c r="CUX48" s="54"/>
      <c r="CUY48" s="54"/>
      <c r="CVE48" s="53"/>
      <c r="CVF48" s="54"/>
      <c r="CVG48" s="54"/>
      <c r="CVH48" s="54"/>
      <c r="CVI48" s="54"/>
      <c r="CVJ48" s="54"/>
      <c r="CVK48" s="54"/>
      <c r="CVQ48" s="53"/>
      <c r="CVR48" s="54"/>
      <c r="CVS48" s="54"/>
      <c r="CVT48" s="54"/>
      <c r="CVU48" s="54"/>
      <c r="CVV48" s="54"/>
      <c r="CVW48" s="54"/>
      <c r="CWC48" s="53"/>
      <c r="CWD48" s="54"/>
      <c r="CWE48" s="54"/>
      <c r="CWF48" s="54"/>
      <c r="CWG48" s="54"/>
      <c r="CWH48" s="54"/>
      <c r="CWI48" s="54"/>
      <c r="CWO48" s="53"/>
      <c r="CWP48" s="54"/>
      <c r="CWQ48" s="54"/>
      <c r="CWR48" s="54"/>
      <c r="CWS48" s="54"/>
      <c r="CWT48" s="54"/>
      <c r="CWU48" s="54"/>
      <c r="CXA48" s="53"/>
      <c r="CXB48" s="54"/>
      <c r="CXC48" s="54"/>
      <c r="CXD48" s="54"/>
      <c r="CXE48" s="54"/>
      <c r="CXF48" s="54"/>
      <c r="CXG48" s="54"/>
      <c r="CXM48" s="53"/>
      <c r="CXN48" s="54"/>
      <c r="CXO48" s="54"/>
      <c r="CXP48" s="54"/>
      <c r="CXQ48" s="54"/>
      <c r="CXR48" s="54"/>
      <c r="CXS48" s="54"/>
      <c r="CXY48" s="53"/>
      <c r="CXZ48" s="54"/>
      <c r="CYA48" s="54"/>
      <c r="CYB48" s="54"/>
      <c r="CYC48" s="54"/>
      <c r="CYD48" s="54"/>
      <c r="CYE48" s="54"/>
      <c r="CYK48" s="53"/>
      <c r="CYL48" s="54"/>
      <c r="CYM48" s="54"/>
      <c r="CYN48" s="54"/>
      <c r="CYO48" s="54"/>
      <c r="CYP48" s="54"/>
      <c r="CYQ48" s="54"/>
      <c r="CYW48" s="53"/>
      <c r="CYX48" s="54"/>
      <c r="CYY48" s="54"/>
      <c r="CYZ48" s="54"/>
      <c r="CZA48" s="54"/>
      <c r="CZB48" s="54"/>
      <c r="CZC48" s="54"/>
      <c r="CZI48" s="53"/>
      <c r="CZJ48" s="54"/>
      <c r="CZK48" s="54"/>
      <c r="CZL48" s="54"/>
      <c r="CZM48" s="54"/>
      <c r="CZN48" s="54"/>
      <c r="CZO48" s="54"/>
      <c r="CZU48" s="53"/>
      <c r="CZV48" s="54"/>
      <c r="CZW48" s="54"/>
      <c r="CZX48" s="54"/>
      <c r="CZY48" s="54"/>
      <c r="CZZ48" s="54"/>
      <c r="DAA48" s="54"/>
      <c r="DAG48" s="53"/>
      <c r="DAH48" s="54"/>
      <c r="DAI48" s="54"/>
      <c r="DAJ48" s="54"/>
      <c r="DAK48" s="54"/>
      <c r="DAL48" s="54"/>
      <c r="DAM48" s="54"/>
      <c r="DAS48" s="53"/>
      <c r="DAT48" s="54"/>
      <c r="DAU48" s="54"/>
      <c r="DAV48" s="54"/>
      <c r="DAW48" s="54"/>
      <c r="DAX48" s="54"/>
      <c r="DAY48" s="54"/>
      <c r="DBE48" s="53"/>
      <c r="DBF48" s="54"/>
      <c r="DBG48" s="54"/>
      <c r="DBH48" s="54"/>
      <c r="DBI48" s="54"/>
      <c r="DBJ48" s="54"/>
      <c r="DBK48" s="54"/>
      <c r="DBQ48" s="53"/>
      <c r="DBR48" s="54"/>
      <c r="DBS48" s="54"/>
      <c r="DBT48" s="54"/>
      <c r="DBU48" s="54"/>
      <c r="DBV48" s="54"/>
      <c r="DBW48" s="54"/>
      <c r="DCC48" s="53"/>
      <c r="DCD48" s="54"/>
      <c r="DCE48" s="54"/>
      <c r="DCF48" s="54"/>
      <c r="DCG48" s="54"/>
      <c r="DCH48" s="54"/>
      <c r="DCI48" s="54"/>
      <c r="DCO48" s="53"/>
      <c r="DCP48" s="54"/>
      <c r="DCQ48" s="54"/>
      <c r="DCR48" s="54"/>
      <c r="DCS48" s="54"/>
      <c r="DCT48" s="54"/>
      <c r="DCU48" s="54"/>
      <c r="DDA48" s="53"/>
      <c r="DDB48" s="54"/>
      <c r="DDC48" s="54"/>
      <c r="DDD48" s="54"/>
      <c r="DDE48" s="54"/>
      <c r="DDF48" s="54"/>
      <c r="DDG48" s="54"/>
      <c r="DDM48" s="53"/>
      <c r="DDN48" s="54"/>
      <c r="DDO48" s="54"/>
      <c r="DDP48" s="54"/>
      <c r="DDQ48" s="54"/>
      <c r="DDR48" s="54"/>
      <c r="DDS48" s="54"/>
      <c r="DDY48" s="53"/>
      <c r="DDZ48" s="54"/>
      <c r="DEA48" s="54"/>
      <c r="DEB48" s="54"/>
      <c r="DEC48" s="54"/>
      <c r="DED48" s="54"/>
      <c r="DEE48" s="54"/>
      <c r="DEK48" s="53"/>
      <c r="DEL48" s="54"/>
      <c r="DEM48" s="54"/>
      <c r="DEN48" s="54"/>
      <c r="DEO48" s="54"/>
      <c r="DEP48" s="54"/>
      <c r="DEQ48" s="54"/>
      <c r="DEW48" s="53"/>
      <c r="DEX48" s="54"/>
      <c r="DEY48" s="54"/>
      <c r="DEZ48" s="54"/>
      <c r="DFA48" s="54"/>
      <c r="DFB48" s="54"/>
      <c r="DFC48" s="54"/>
      <c r="DFI48" s="53"/>
      <c r="DFJ48" s="54"/>
      <c r="DFK48" s="54"/>
      <c r="DFL48" s="54"/>
      <c r="DFM48" s="54"/>
      <c r="DFN48" s="54"/>
      <c r="DFO48" s="54"/>
      <c r="DFU48" s="53"/>
      <c r="DFV48" s="54"/>
      <c r="DFW48" s="54"/>
      <c r="DFX48" s="54"/>
      <c r="DFY48" s="54"/>
      <c r="DFZ48" s="54"/>
      <c r="DGA48" s="54"/>
      <c r="DGG48" s="53"/>
      <c r="DGH48" s="54"/>
      <c r="DGI48" s="54"/>
      <c r="DGJ48" s="54"/>
      <c r="DGK48" s="54"/>
      <c r="DGL48" s="54"/>
      <c r="DGM48" s="54"/>
      <c r="DGS48" s="53"/>
      <c r="DGT48" s="54"/>
      <c r="DGU48" s="54"/>
      <c r="DGV48" s="54"/>
      <c r="DGW48" s="54"/>
      <c r="DGX48" s="54"/>
      <c r="DGY48" s="54"/>
      <c r="DHE48" s="53"/>
      <c r="DHF48" s="54"/>
      <c r="DHG48" s="54"/>
      <c r="DHH48" s="54"/>
      <c r="DHI48" s="54"/>
      <c r="DHJ48" s="54"/>
      <c r="DHK48" s="54"/>
      <c r="DHQ48" s="53"/>
      <c r="DHR48" s="54"/>
      <c r="DHS48" s="54"/>
      <c r="DHT48" s="54"/>
      <c r="DHU48" s="54"/>
      <c r="DHV48" s="54"/>
      <c r="DHW48" s="54"/>
      <c r="DIC48" s="53"/>
      <c r="DID48" s="54"/>
      <c r="DIE48" s="54"/>
      <c r="DIF48" s="54"/>
      <c r="DIG48" s="54"/>
      <c r="DIH48" s="54"/>
      <c r="DII48" s="54"/>
      <c r="DIO48" s="53"/>
      <c r="DIP48" s="54"/>
      <c r="DIQ48" s="54"/>
      <c r="DIR48" s="54"/>
      <c r="DIS48" s="54"/>
      <c r="DIT48" s="54"/>
      <c r="DIU48" s="54"/>
      <c r="DJA48" s="53"/>
      <c r="DJB48" s="54"/>
      <c r="DJC48" s="54"/>
      <c r="DJD48" s="54"/>
      <c r="DJE48" s="54"/>
      <c r="DJF48" s="54"/>
      <c r="DJG48" s="54"/>
      <c r="DJM48" s="53"/>
      <c r="DJN48" s="54"/>
      <c r="DJO48" s="54"/>
      <c r="DJP48" s="54"/>
      <c r="DJQ48" s="54"/>
      <c r="DJR48" s="54"/>
      <c r="DJS48" s="54"/>
      <c r="DJY48" s="53"/>
      <c r="DJZ48" s="54"/>
      <c r="DKA48" s="54"/>
      <c r="DKB48" s="54"/>
      <c r="DKC48" s="54"/>
      <c r="DKD48" s="54"/>
      <c r="DKE48" s="54"/>
      <c r="DKK48" s="53"/>
      <c r="DKL48" s="54"/>
      <c r="DKM48" s="54"/>
      <c r="DKN48" s="54"/>
      <c r="DKO48" s="54"/>
      <c r="DKP48" s="54"/>
      <c r="DKQ48" s="54"/>
      <c r="DKW48" s="53"/>
      <c r="DKX48" s="54"/>
      <c r="DKY48" s="54"/>
      <c r="DKZ48" s="54"/>
      <c r="DLA48" s="54"/>
      <c r="DLB48" s="54"/>
      <c r="DLC48" s="54"/>
      <c r="DLI48" s="53"/>
      <c r="DLJ48" s="54"/>
      <c r="DLK48" s="54"/>
      <c r="DLL48" s="54"/>
      <c r="DLM48" s="54"/>
      <c r="DLN48" s="54"/>
      <c r="DLO48" s="54"/>
      <c r="DLU48" s="53"/>
      <c r="DLV48" s="54"/>
      <c r="DLW48" s="54"/>
      <c r="DLX48" s="54"/>
      <c r="DLY48" s="54"/>
      <c r="DLZ48" s="54"/>
      <c r="DMA48" s="54"/>
      <c r="DMG48" s="53"/>
      <c r="DMH48" s="54"/>
      <c r="DMI48" s="54"/>
      <c r="DMJ48" s="54"/>
      <c r="DMK48" s="54"/>
      <c r="DML48" s="54"/>
      <c r="DMM48" s="54"/>
      <c r="DMS48" s="53"/>
      <c r="DMT48" s="54"/>
      <c r="DMU48" s="54"/>
      <c r="DMV48" s="54"/>
      <c r="DMW48" s="54"/>
      <c r="DMX48" s="54"/>
      <c r="DMY48" s="54"/>
      <c r="DNE48" s="53"/>
      <c r="DNF48" s="54"/>
      <c r="DNG48" s="54"/>
      <c r="DNH48" s="54"/>
      <c r="DNI48" s="54"/>
      <c r="DNJ48" s="54"/>
      <c r="DNK48" s="54"/>
      <c r="DNQ48" s="53"/>
      <c r="DNR48" s="54"/>
      <c r="DNS48" s="54"/>
      <c r="DNT48" s="54"/>
      <c r="DNU48" s="54"/>
      <c r="DNV48" s="54"/>
      <c r="DNW48" s="54"/>
      <c r="DOC48" s="53"/>
      <c r="DOD48" s="54"/>
      <c r="DOE48" s="54"/>
      <c r="DOF48" s="54"/>
      <c r="DOG48" s="54"/>
      <c r="DOH48" s="54"/>
      <c r="DOI48" s="54"/>
      <c r="DOO48" s="53"/>
      <c r="DOP48" s="54"/>
      <c r="DOQ48" s="54"/>
      <c r="DOR48" s="54"/>
      <c r="DOS48" s="54"/>
      <c r="DOT48" s="54"/>
      <c r="DOU48" s="54"/>
      <c r="DPA48" s="53"/>
      <c r="DPB48" s="54"/>
      <c r="DPC48" s="54"/>
      <c r="DPD48" s="54"/>
      <c r="DPE48" s="54"/>
      <c r="DPF48" s="54"/>
      <c r="DPG48" s="54"/>
      <c r="DPM48" s="53"/>
      <c r="DPN48" s="54"/>
      <c r="DPO48" s="54"/>
      <c r="DPP48" s="54"/>
      <c r="DPQ48" s="54"/>
      <c r="DPR48" s="54"/>
      <c r="DPS48" s="54"/>
      <c r="DPY48" s="53"/>
      <c r="DPZ48" s="54"/>
      <c r="DQA48" s="54"/>
      <c r="DQB48" s="54"/>
      <c r="DQC48" s="54"/>
      <c r="DQD48" s="54"/>
      <c r="DQE48" s="54"/>
      <c r="DQK48" s="53"/>
      <c r="DQL48" s="54"/>
      <c r="DQM48" s="54"/>
      <c r="DQN48" s="54"/>
      <c r="DQO48" s="54"/>
      <c r="DQP48" s="54"/>
      <c r="DQQ48" s="54"/>
      <c r="DQW48" s="53"/>
      <c r="DQX48" s="54"/>
      <c r="DQY48" s="54"/>
      <c r="DQZ48" s="54"/>
      <c r="DRA48" s="54"/>
      <c r="DRB48" s="54"/>
      <c r="DRC48" s="54"/>
      <c r="DRI48" s="53"/>
      <c r="DRJ48" s="54"/>
      <c r="DRK48" s="54"/>
      <c r="DRL48" s="54"/>
      <c r="DRM48" s="54"/>
      <c r="DRN48" s="54"/>
      <c r="DRO48" s="54"/>
      <c r="DRU48" s="53"/>
      <c r="DRV48" s="54"/>
      <c r="DRW48" s="54"/>
      <c r="DRX48" s="54"/>
      <c r="DRY48" s="54"/>
      <c r="DRZ48" s="54"/>
      <c r="DSA48" s="54"/>
      <c r="DSG48" s="53"/>
      <c r="DSH48" s="54"/>
      <c r="DSI48" s="54"/>
      <c r="DSJ48" s="54"/>
      <c r="DSK48" s="54"/>
      <c r="DSL48" s="54"/>
      <c r="DSM48" s="54"/>
      <c r="DSS48" s="53"/>
      <c r="DST48" s="54"/>
      <c r="DSU48" s="54"/>
      <c r="DSV48" s="54"/>
      <c r="DSW48" s="54"/>
      <c r="DSX48" s="54"/>
      <c r="DSY48" s="54"/>
      <c r="DTE48" s="53"/>
      <c r="DTF48" s="54"/>
      <c r="DTG48" s="54"/>
      <c r="DTH48" s="54"/>
      <c r="DTI48" s="54"/>
      <c r="DTJ48" s="54"/>
      <c r="DTK48" s="54"/>
      <c r="DTQ48" s="53"/>
      <c r="DTR48" s="54"/>
      <c r="DTS48" s="54"/>
      <c r="DTT48" s="54"/>
      <c r="DTU48" s="54"/>
      <c r="DTV48" s="54"/>
      <c r="DTW48" s="54"/>
      <c r="DUC48" s="53"/>
      <c r="DUD48" s="54"/>
      <c r="DUE48" s="54"/>
      <c r="DUF48" s="54"/>
      <c r="DUG48" s="54"/>
      <c r="DUH48" s="54"/>
      <c r="DUI48" s="54"/>
      <c r="DUO48" s="53"/>
      <c r="DUP48" s="54"/>
      <c r="DUQ48" s="54"/>
      <c r="DUR48" s="54"/>
      <c r="DUS48" s="54"/>
      <c r="DUT48" s="54"/>
      <c r="DUU48" s="54"/>
      <c r="DVA48" s="53"/>
      <c r="DVB48" s="54"/>
      <c r="DVC48" s="54"/>
      <c r="DVD48" s="54"/>
      <c r="DVE48" s="54"/>
      <c r="DVF48" s="54"/>
      <c r="DVG48" s="54"/>
      <c r="DVM48" s="53"/>
      <c r="DVN48" s="54"/>
      <c r="DVO48" s="54"/>
      <c r="DVP48" s="54"/>
      <c r="DVQ48" s="54"/>
      <c r="DVR48" s="54"/>
      <c r="DVS48" s="54"/>
      <c r="DVY48" s="53"/>
      <c r="DVZ48" s="54"/>
      <c r="DWA48" s="54"/>
      <c r="DWB48" s="54"/>
      <c r="DWC48" s="54"/>
      <c r="DWD48" s="54"/>
      <c r="DWE48" s="54"/>
      <c r="DWK48" s="53"/>
      <c r="DWL48" s="54"/>
      <c r="DWM48" s="54"/>
      <c r="DWN48" s="54"/>
      <c r="DWO48" s="54"/>
      <c r="DWP48" s="54"/>
      <c r="DWQ48" s="54"/>
      <c r="DWW48" s="53"/>
      <c r="DWX48" s="54"/>
      <c r="DWY48" s="54"/>
      <c r="DWZ48" s="54"/>
      <c r="DXA48" s="54"/>
      <c r="DXB48" s="54"/>
      <c r="DXC48" s="54"/>
      <c r="DXI48" s="53"/>
      <c r="DXJ48" s="54"/>
      <c r="DXK48" s="54"/>
      <c r="DXL48" s="54"/>
      <c r="DXM48" s="54"/>
      <c r="DXN48" s="54"/>
      <c r="DXO48" s="54"/>
      <c r="DXU48" s="53"/>
      <c r="DXV48" s="54"/>
      <c r="DXW48" s="54"/>
      <c r="DXX48" s="54"/>
      <c r="DXY48" s="54"/>
      <c r="DXZ48" s="54"/>
      <c r="DYA48" s="54"/>
      <c r="DYG48" s="53"/>
      <c r="DYH48" s="54"/>
      <c r="DYI48" s="54"/>
      <c r="DYJ48" s="54"/>
      <c r="DYK48" s="54"/>
      <c r="DYL48" s="54"/>
      <c r="DYM48" s="54"/>
      <c r="DYS48" s="53"/>
      <c r="DYT48" s="54"/>
      <c r="DYU48" s="54"/>
      <c r="DYV48" s="54"/>
      <c r="DYW48" s="54"/>
      <c r="DYX48" s="54"/>
      <c r="DYY48" s="54"/>
      <c r="DZE48" s="53"/>
      <c r="DZF48" s="54"/>
      <c r="DZG48" s="54"/>
      <c r="DZH48" s="54"/>
      <c r="DZI48" s="54"/>
      <c r="DZJ48" s="54"/>
      <c r="DZK48" s="54"/>
      <c r="DZQ48" s="53"/>
      <c r="DZR48" s="54"/>
      <c r="DZS48" s="54"/>
      <c r="DZT48" s="54"/>
      <c r="DZU48" s="54"/>
      <c r="DZV48" s="54"/>
      <c r="DZW48" s="54"/>
      <c r="EAC48" s="53"/>
      <c r="EAD48" s="54"/>
      <c r="EAE48" s="54"/>
      <c r="EAF48" s="54"/>
      <c r="EAG48" s="54"/>
      <c r="EAH48" s="54"/>
      <c r="EAI48" s="54"/>
      <c r="EAO48" s="53"/>
      <c r="EAP48" s="54"/>
      <c r="EAQ48" s="54"/>
      <c r="EAR48" s="54"/>
      <c r="EAS48" s="54"/>
      <c r="EAT48" s="54"/>
      <c r="EAU48" s="54"/>
      <c r="EBA48" s="53"/>
      <c r="EBB48" s="54"/>
      <c r="EBC48" s="54"/>
      <c r="EBD48" s="54"/>
      <c r="EBE48" s="54"/>
      <c r="EBF48" s="54"/>
      <c r="EBG48" s="54"/>
      <c r="EBM48" s="53"/>
      <c r="EBN48" s="54"/>
      <c r="EBO48" s="54"/>
      <c r="EBP48" s="54"/>
      <c r="EBQ48" s="54"/>
      <c r="EBR48" s="54"/>
      <c r="EBS48" s="54"/>
      <c r="EBY48" s="53"/>
      <c r="EBZ48" s="54"/>
      <c r="ECA48" s="54"/>
      <c r="ECB48" s="54"/>
      <c r="ECC48" s="54"/>
      <c r="ECD48" s="54"/>
      <c r="ECE48" s="54"/>
      <c r="ECK48" s="53"/>
      <c r="ECL48" s="54"/>
      <c r="ECM48" s="54"/>
      <c r="ECN48" s="54"/>
      <c r="ECO48" s="54"/>
      <c r="ECP48" s="54"/>
      <c r="ECQ48" s="54"/>
      <c r="ECW48" s="53"/>
      <c r="ECX48" s="54"/>
      <c r="ECY48" s="54"/>
      <c r="ECZ48" s="54"/>
      <c r="EDA48" s="54"/>
      <c r="EDB48" s="54"/>
      <c r="EDC48" s="54"/>
      <c r="EDI48" s="53"/>
      <c r="EDJ48" s="54"/>
      <c r="EDK48" s="54"/>
      <c r="EDL48" s="54"/>
      <c r="EDM48" s="54"/>
      <c r="EDN48" s="54"/>
      <c r="EDO48" s="54"/>
      <c r="EDU48" s="53"/>
      <c r="EDV48" s="54"/>
      <c r="EDW48" s="54"/>
      <c r="EDX48" s="54"/>
      <c r="EDY48" s="54"/>
      <c r="EDZ48" s="54"/>
      <c r="EEA48" s="54"/>
      <c r="EEG48" s="53"/>
      <c r="EEH48" s="54"/>
      <c r="EEI48" s="54"/>
      <c r="EEJ48" s="54"/>
      <c r="EEK48" s="54"/>
      <c r="EEL48" s="54"/>
      <c r="EEM48" s="54"/>
      <c r="EES48" s="53"/>
      <c r="EET48" s="54"/>
      <c r="EEU48" s="54"/>
      <c r="EEV48" s="54"/>
      <c r="EEW48" s="54"/>
      <c r="EEX48" s="54"/>
      <c r="EEY48" s="54"/>
      <c r="EFE48" s="53"/>
      <c r="EFF48" s="54"/>
      <c r="EFG48" s="54"/>
      <c r="EFH48" s="54"/>
      <c r="EFI48" s="54"/>
      <c r="EFJ48" s="54"/>
      <c r="EFK48" s="54"/>
      <c r="EFQ48" s="53"/>
      <c r="EFR48" s="54"/>
      <c r="EFS48" s="54"/>
      <c r="EFT48" s="54"/>
      <c r="EFU48" s="54"/>
      <c r="EFV48" s="54"/>
      <c r="EFW48" s="54"/>
      <c r="EGC48" s="53"/>
      <c r="EGD48" s="54"/>
      <c r="EGE48" s="54"/>
      <c r="EGF48" s="54"/>
      <c r="EGG48" s="54"/>
      <c r="EGH48" s="54"/>
      <c r="EGI48" s="54"/>
      <c r="EGO48" s="53"/>
      <c r="EGP48" s="54"/>
      <c r="EGQ48" s="54"/>
      <c r="EGR48" s="54"/>
      <c r="EGS48" s="54"/>
      <c r="EGT48" s="54"/>
      <c r="EGU48" s="54"/>
      <c r="EHA48" s="53"/>
      <c r="EHB48" s="54"/>
      <c r="EHC48" s="54"/>
      <c r="EHD48" s="54"/>
      <c r="EHE48" s="54"/>
      <c r="EHF48" s="54"/>
      <c r="EHG48" s="54"/>
      <c r="EHM48" s="53"/>
      <c r="EHN48" s="54"/>
      <c r="EHO48" s="54"/>
      <c r="EHP48" s="54"/>
      <c r="EHQ48" s="54"/>
      <c r="EHR48" s="54"/>
      <c r="EHS48" s="54"/>
      <c r="EHY48" s="53"/>
      <c r="EHZ48" s="54"/>
      <c r="EIA48" s="54"/>
      <c r="EIB48" s="54"/>
      <c r="EIC48" s="54"/>
      <c r="EID48" s="54"/>
      <c r="EIE48" s="54"/>
      <c r="EIK48" s="53"/>
      <c r="EIL48" s="54"/>
      <c r="EIM48" s="54"/>
      <c r="EIN48" s="54"/>
      <c r="EIO48" s="54"/>
      <c r="EIP48" s="54"/>
      <c r="EIQ48" s="54"/>
      <c r="EIW48" s="53"/>
      <c r="EIX48" s="54"/>
      <c r="EIY48" s="54"/>
      <c r="EIZ48" s="54"/>
      <c r="EJA48" s="54"/>
      <c r="EJB48" s="54"/>
      <c r="EJC48" s="54"/>
      <c r="EJI48" s="53"/>
      <c r="EJJ48" s="54"/>
      <c r="EJK48" s="54"/>
      <c r="EJL48" s="54"/>
      <c r="EJM48" s="54"/>
      <c r="EJN48" s="54"/>
      <c r="EJO48" s="54"/>
      <c r="EJU48" s="53"/>
      <c r="EJV48" s="54"/>
      <c r="EJW48" s="54"/>
      <c r="EJX48" s="54"/>
      <c r="EJY48" s="54"/>
      <c r="EJZ48" s="54"/>
      <c r="EKA48" s="54"/>
      <c r="EKG48" s="53"/>
      <c r="EKH48" s="54"/>
      <c r="EKI48" s="54"/>
      <c r="EKJ48" s="54"/>
      <c r="EKK48" s="54"/>
      <c r="EKL48" s="54"/>
      <c r="EKM48" s="54"/>
      <c r="EKS48" s="53"/>
      <c r="EKT48" s="54"/>
      <c r="EKU48" s="54"/>
      <c r="EKV48" s="54"/>
      <c r="EKW48" s="54"/>
      <c r="EKX48" s="54"/>
      <c r="EKY48" s="54"/>
      <c r="ELE48" s="53"/>
      <c r="ELF48" s="54"/>
      <c r="ELG48" s="54"/>
      <c r="ELH48" s="54"/>
      <c r="ELI48" s="54"/>
      <c r="ELJ48" s="54"/>
      <c r="ELK48" s="54"/>
      <c r="ELQ48" s="53"/>
      <c r="ELR48" s="54"/>
      <c r="ELS48" s="54"/>
      <c r="ELT48" s="54"/>
      <c r="ELU48" s="54"/>
      <c r="ELV48" s="54"/>
      <c r="ELW48" s="54"/>
      <c r="EMC48" s="53"/>
      <c r="EMD48" s="54"/>
      <c r="EME48" s="54"/>
      <c r="EMF48" s="54"/>
      <c r="EMG48" s="54"/>
      <c r="EMH48" s="54"/>
      <c r="EMI48" s="54"/>
      <c r="EMO48" s="53"/>
      <c r="EMP48" s="54"/>
      <c r="EMQ48" s="54"/>
      <c r="EMR48" s="54"/>
      <c r="EMS48" s="54"/>
      <c r="EMT48" s="54"/>
      <c r="EMU48" s="54"/>
      <c r="ENA48" s="53"/>
      <c r="ENB48" s="54"/>
      <c r="ENC48" s="54"/>
      <c r="END48" s="54"/>
      <c r="ENE48" s="54"/>
      <c r="ENF48" s="54"/>
      <c r="ENG48" s="54"/>
      <c r="ENM48" s="53"/>
      <c r="ENN48" s="54"/>
      <c r="ENO48" s="54"/>
      <c r="ENP48" s="54"/>
      <c r="ENQ48" s="54"/>
      <c r="ENR48" s="54"/>
      <c r="ENS48" s="54"/>
      <c r="ENY48" s="53"/>
      <c r="ENZ48" s="54"/>
      <c r="EOA48" s="54"/>
      <c r="EOB48" s="54"/>
      <c r="EOC48" s="54"/>
      <c r="EOD48" s="54"/>
      <c r="EOE48" s="54"/>
      <c r="EOK48" s="53"/>
      <c r="EOL48" s="54"/>
      <c r="EOM48" s="54"/>
      <c r="EON48" s="54"/>
      <c r="EOO48" s="54"/>
      <c r="EOP48" s="54"/>
      <c r="EOQ48" s="54"/>
      <c r="EOW48" s="53"/>
      <c r="EOX48" s="54"/>
      <c r="EOY48" s="54"/>
      <c r="EOZ48" s="54"/>
      <c r="EPA48" s="54"/>
      <c r="EPB48" s="54"/>
      <c r="EPC48" s="54"/>
      <c r="EPI48" s="53"/>
      <c r="EPJ48" s="54"/>
      <c r="EPK48" s="54"/>
      <c r="EPL48" s="54"/>
      <c r="EPM48" s="54"/>
      <c r="EPN48" s="54"/>
      <c r="EPO48" s="54"/>
      <c r="EPU48" s="53"/>
      <c r="EPV48" s="54"/>
      <c r="EPW48" s="54"/>
      <c r="EPX48" s="54"/>
      <c r="EPY48" s="54"/>
      <c r="EPZ48" s="54"/>
      <c r="EQA48" s="54"/>
      <c r="EQG48" s="53"/>
      <c r="EQH48" s="54"/>
      <c r="EQI48" s="54"/>
      <c r="EQJ48" s="54"/>
      <c r="EQK48" s="54"/>
      <c r="EQL48" s="54"/>
      <c r="EQM48" s="54"/>
      <c r="EQS48" s="53"/>
      <c r="EQT48" s="54"/>
      <c r="EQU48" s="54"/>
      <c r="EQV48" s="54"/>
      <c r="EQW48" s="54"/>
      <c r="EQX48" s="54"/>
      <c r="EQY48" s="54"/>
      <c r="ERE48" s="53"/>
      <c r="ERF48" s="54"/>
      <c r="ERG48" s="54"/>
      <c r="ERH48" s="54"/>
      <c r="ERI48" s="54"/>
      <c r="ERJ48" s="54"/>
      <c r="ERK48" s="54"/>
      <c r="ERQ48" s="53"/>
      <c r="ERR48" s="54"/>
      <c r="ERS48" s="54"/>
      <c r="ERT48" s="54"/>
      <c r="ERU48" s="54"/>
      <c r="ERV48" s="54"/>
      <c r="ERW48" s="54"/>
      <c r="ESC48" s="53"/>
      <c r="ESD48" s="54"/>
      <c r="ESE48" s="54"/>
      <c r="ESF48" s="54"/>
      <c r="ESG48" s="54"/>
      <c r="ESH48" s="54"/>
      <c r="ESI48" s="54"/>
      <c r="ESO48" s="53"/>
      <c r="ESP48" s="54"/>
      <c r="ESQ48" s="54"/>
      <c r="ESR48" s="54"/>
      <c r="ESS48" s="54"/>
      <c r="EST48" s="54"/>
      <c r="ESU48" s="54"/>
      <c r="ETA48" s="53"/>
      <c r="ETB48" s="54"/>
      <c r="ETC48" s="54"/>
      <c r="ETD48" s="54"/>
      <c r="ETE48" s="54"/>
      <c r="ETF48" s="54"/>
      <c r="ETG48" s="54"/>
      <c r="ETM48" s="53"/>
      <c r="ETN48" s="54"/>
      <c r="ETO48" s="54"/>
      <c r="ETP48" s="54"/>
      <c r="ETQ48" s="54"/>
      <c r="ETR48" s="54"/>
      <c r="ETS48" s="54"/>
      <c r="ETY48" s="53"/>
      <c r="ETZ48" s="54"/>
      <c r="EUA48" s="54"/>
      <c r="EUB48" s="54"/>
      <c r="EUC48" s="54"/>
      <c r="EUD48" s="54"/>
      <c r="EUE48" s="54"/>
      <c r="EUK48" s="53"/>
      <c r="EUL48" s="54"/>
      <c r="EUM48" s="54"/>
      <c r="EUN48" s="54"/>
      <c r="EUO48" s="54"/>
      <c r="EUP48" s="54"/>
      <c r="EUQ48" s="54"/>
      <c r="EUW48" s="53"/>
      <c r="EUX48" s="54"/>
      <c r="EUY48" s="54"/>
      <c r="EUZ48" s="54"/>
      <c r="EVA48" s="54"/>
      <c r="EVB48" s="54"/>
      <c r="EVC48" s="54"/>
      <c r="EVI48" s="53"/>
      <c r="EVJ48" s="54"/>
      <c r="EVK48" s="54"/>
      <c r="EVL48" s="54"/>
      <c r="EVM48" s="54"/>
      <c r="EVN48" s="54"/>
      <c r="EVO48" s="54"/>
      <c r="EVU48" s="53"/>
      <c r="EVV48" s="54"/>
      <c r="EVW48" s="54"/>
      <c r="EVX48" s="54"/>
      <c r="EVY48" s="54"/>
      <c r="EVZ48" s="54"/>
      <c r="EWA48" s="54"/>
      <c r="EWG48" s="53"/>
      <c r="EWH48" s="54"/>
      <c r="EWI48" s="54"/>
      <c r="EWJ48" s="54"/>
      <c r="EWK48" s="54"/>
      <c r="EWL48" s="54"/>
      <c r="EWM48" s="54"/>
      <c r="EWS48" s="53"/>
      <c r="EWT48" s="54"/>
      <c r="EWU48" s="54"/>
      <c r="EWV48" s="54"/>
      <c r="EWW48" s="54"/>
      <c r="EWX48" s="54"/>
      <c r="EWY48" s="54"/>
      <c r="EXE48" s="53"/>
      <c r="EXF48" s="54"/>
      <c r="EXG48" s="54"/>
      <c r="EXH48" s="54"/>
      <c r="EXI48" s="54"/>
      <c r="EXJ48" s="54"/>
      <c r="EXK48" s="54"/>
      <c r="EXQ48" s="53"/>
      <c r="EXR48" s="54"/>
      <c r="EXS48" s="54"/>
      <c r="EXT48" s="54"/>
      <c r="EXU48" s="54"/>
      <c r="EXV48" s="54"/>
      <c r="EXW48" s="54"/>
      <c r="EYC48" s="53"/>
      <c r="EYD48" s="54"/>
      <c r="EYE48" s="54"/>
      <c r="EYF48" s="54"/>
      <c r="EYG48" s="54"/>
      <c r="EYH48" s="54"/>
      <c r="EYI48" s="54"/>
      <c r="EYO48" s="53"/>
      <c r="EYP48" s="54"/>
      <c r="EYQ48" s="54"/>
      <c r="EYR48" s="54"/>
      <c r="EYS48" s="54"/>
      <c r="EYT48" s="54"/>
      <c r="EYU48" s="54"/>
      <c r="EZA48" s="53"/>
      <c r="EZB48" s="54"/>
      <c r="EZC48" s="54"/>
      <c r="EZD48" s="54"/>
      <c r="EZE48" s="54"/>
      <c r="EZF48" s="54"/>
      <c r="EZG48" s="54"/>
      <c r="EZM48" s="53"/>
      <c r="EZN48" s="54"/>
      <c r="EZO48" s="54"/>
      <c r="EZP48" s="54"/>
      <c r="EZQ48" s="54"/>
      <c r="EZR48" s="54"/>
      <c r="EZS48" s="54"/>
      <c r="EZY48" s="53"/>
      <c r="EZZ48" s="54"/>
      <c r="FAA48" s="54"/>
      <c r="FAB48" s="54"/>
      <c r="FAC48" s="54"/>
      <c r="FAD48" s="54"/>
      <c r="FAE48" s="54"/>
      <c r="FAK48" s="53"/>
      <c r="FAL48" s="54"/>
      <c r="FAM48" s="54"/>
      <c r="FAN48" s="54"/>
      <c r="FAO48" s="54"/>
      <c r="FAP48" s="54"/>
      <c r="FAQ48" s="54"/>
      <c r="FAW48" s="53"/>
      <c r="FAX48" s="54"/>
      <c r="FAY48" s="54"/>
      <c r="FAZ48" s="54"/>
      <c r="FBA48" s="54"/>
      <c r="FBB48" s="54"/>
      <c r="FBC48" s="54"/>
      <c r="FBI48" s="53"/>
      <c r="FBJ48" s="54"/>
      <c r="FBK48" s="54"/>
      <c r="FBL48" s="54"/>
      <c r="FBM48" s="54"/>
      <c r="FBN48" s="54"/>
      <c r="FBO48" s="54"/>
      <c r="FBU48" s="53"/>
      <c r="FBV48" s="54"/>
      <c r="FBW48" s="54"/>
      <c r="FBX48" s="54"/>
      <c r="FBY48" s="54"/>
      <c r="FBZ48" s="54"/>
      <c r="FCA48" s="54"/>
      <c r="FCG48" s="53"/>
      <c r="FCH48" s="54"/>
      <c r="FCI48" s="54"/>
      <c r="FCJ48" s="54"/>
      <c r="FCK48" s="54"/>
      <c r="FCL48" s="54"/>
      <c r="FCM48" s="54"/>
      <c r="FCS48" s="53"/>
      <c r="FCT48" s="54"/>
      <c r="FCU48" s="54"/>
      <c r="FCV48" s="54"/>
      <c r="FCW48" s="54"/>
      <c r="FCX48" s="54"/>
      <c r="FCY48" s="54"/>
      <c r="FDE48" s="53"/>
      <c r="FDF48" s="54"/>
      <c r="FDG48" s="54"/>
      <c r="FDH48" s="54"/>
      <c r="FDI48" s="54"/>
      <c r="FDJ48" s="54"/>
      <c r="FDK48" s="54"/>
      <c r="FDQ48" s="53"/>
      <c r="FDR48" s="54"/>
      <c r="FDS48" s="54"/>
      <c r="FDT48" s="54"/>
      <c r="FDU48" s="54"/>
      <c r="FDV48" s="54"/>
      <c r="FDW48" s="54"/>
      <c r="FEC48" s="53"/>
      <c r="FED48" s="54"/>
      <c r="FEE48" s="54"/>
      <c r="FEF48" s="54"/>
      <c r="FEG48" s="54"/>
      <c r="FEH48" s="54"/>
      <c r="FEI48" s="54"/>
      <c r="FEO48" s="53"/>
      <c r="FEP48" s="54"/>
      <c r="FEQ48" s="54"/>
      <c r="FER48" s="54"/>
      <c r="FES48" s="54"/>
      <c r="FET48" s="54"/>
      <c r="FEU48" s="54"/>
      <c r="FFA48" s="53"/>
      <c r="FFB48" s="54"/>
      <c r="FFC48" s="54"/>
      <c r="FFD48" s="54"/>
      <c r="FFE48" s="54"/>
      <c r="FFF48" s="54"/>
      <c r="FFG48" s="54"/>
      <c r="FFM48" s="53"/>
      <c r="FFN48" s="54"/>
      <c r="FFO48" s="54"/>
      <c r="FFP48" s="54"/>
      <c r="FFQ48" s="54"/>
      <c r="FFR48" s="54"/>
      <c r="FFS48" s="54"/>
      <c r="FFY48" s="53"/>
      <c r="FFZ48" s="54"/>
      <c r="FGA48" s="54"/>
      <c r="FGB48" s="54"/>
      <c r="FGC48" s="54"/>
      <c r="FGD48" s="54"/>
      <c r="FGE48" s="54"/>
      <c r="FGK48" s="53"/>
      <c r="FGL48" s="54"/>
      <c r="FGM48" s="54"/>
      <c r="FGN48" s="54"/>
      <c r="FGO48" s="54"/>
      <c r="FGP48" s="54"/>
      <c r="FGQ48" s="54"/>
      <c r="FGW48" s="53"/>
      <c r="FGX48" s="54"/>
      <c r="FGY48" s="54"/>
      <c r="FGZ48" s="54"/>
      <c r="FHA48" s="54"/>
      <c r="FHB48" s="54"/>
      <c r="FHC48" s="54"/>
      <c r="FHI48" s="53"/>
      <c r="FHJ48" s="54"/>
      <c r="FHK48" s="54"/>
      <c r="FHL48" s="54"/>
      <c r="FHM48" s="54"/>
      <c r="FHN48" s="54"/>
      <c r="FHO48" s="54"/>
      <c r="FHU48" s="53"/>
      <c r="FHV48" s="54"/>
      <c r="FHW48" s="54"/>
      <c r="FHX48" s="54"/>
      <c r="FHY48" s="54"/>
      <c r="FHZ48" s="54"/>
      <c r="FIA48" s="54"/>
      <c r="FIG48" s="53"/>
      <c r="FIH48" s="54"/>
      <c r="FII48" s="54"/>
      <c r="FIJ48" s="54"/>
      <c r="FIK48" s="54"/>
      <c r="FIL48" s="54"/>
      <c r="FIM48" s="54"/>
      <c r="FIS48" s="53"/>
      <c r="FIT48" s="54"/>
      <c r="FIU48" s="54"/>
      <c r="FIV48" s="54"/>
      <c r="FIW48" s="54"/>
      <c r="FIX48" s="54"/>
      <c r="FIY48" s="54"/>
      <c r="FJE48" s="53"/>
      <c r="FJF48" s="54"/>
      <c r="FJG48" s="54"/>
      <c r="FJH48" s="54"/>
      <c r="FJI48" s="54"/>
      <c r="FJJ48" s="54"/>
      <c r="FJK48" s="54"/>
      <c r="FJQ48" s="53"/>
      <c r="FJR48" s="54"/>
      <c r="FJS48" s="54"/>
      <c r="FJT48" s="54"/>
      <c r="FJU48" s="54"/>
      <c r="FJV48" s="54"/>
      <c r="FJW48" s="54"/>
      <c r="FKC48" s="53"/>
      <c r="FKD48" s="54"/>
      <c r="FKE48" s="54"/>
      <c r="FKF48" s="54"/>
      <c r="FKG48" s="54"/>
      <c r="FKH48" s="54"/>
      <c r="FKI48" s="54"/>
      <c r="FKO48" s="53"/>
      <c r="FKP48" s="54"/>
      <c r="FKQ48" s="54"/>
      <c r="FKR48" s="54"/>
      <c r="FKS48" s="54"/>
      <c r="FKT48" s="54"/>
      <c r="FKU48" s="54"/>
      <c r="FLA48" s="53"/>
      <c r="FLB48" s="54"/>
      <c r="FLC48" s="54"/>
      <c r="FLD48" s="54"/>
      <c r="FLE48" s="54"/>
      <c r="FLF48" s="54"/>
      <c r="FLG48" s="54"/>
      <c r="FLM48" s="53"/>
      <c r="FLN48" s="54"/>
      <c r="FLO48" s="54"/>
      <c r="FLP48" s="54"/>
      <c r="FLQ48" s="54"/>
      <c r="FLR48" s="54"/>
      <c r="FLS48" s="54"/>
      <c r="FLY48" s="53"/>
      <c r="FLZ48" s="54"/>
      <c r="FMA48" s="54"/>
      <c r="FMB48" s="54"/>
      <c r="FMC48" s="54"/>
      <c r="FMD48" s="54"/>
      <c r="FME48" s="54"/>
      <c r="FMK48" s="53"/>
      <c r="FML48" s="54"/>
      <c r="FMM48" s="54"/>
      <c r="FMN48" s="54"/>
      <c r="FMO48" s="54"/>
      <c r="FMP48" s="54"/>
      <c r="FMQ48" s="54"/>
      <c r="FMW48" s="53"/>
      <c r="FMX48" s="54"/>
      <c r="FMY48" s="54"/>
      <c r="FMZ48" s="54"/>
      <c r="FNA48" s="54"/>
      <c r="FNB48" s="54"/>
      <c r="FNC48" s="54"/>
      <c r="FNI48" s="53"/>
      <c r="FNJ48" s="54"/>
      <c r="FNK48" s="54"/>
      <c r="FNL48" s="54"/>
      <c r="FNM48" s="54"/>
      <c r="FNN48" s="54"/>
      <c r="FNO48" s="54"/>
      <c r="FNU48" s="53"/>
      <c r="FNV48" s="54"/>
      <c r="FNW48" s="54"/>
      <c r="FNX48" s="54"/>
      <c r="FNY48" s="54"/>
      <c r="FNZ48" s="54"/>
      <c r="FOA48" s="54"/>
      <c r="FOG48" s="53"/>
      <c r="FOH48" s="54"/>
      <c r="FOI48" s="54"/>
      <c r="FOJ48" s="54"/>
      <c r="FOK48" s="54"/>
      <c r="FOL48" s="54"/>
      <c r="FOM48" s="54"/>
      <c r="FOS48" s="53"/>
      <c r="FOT48" s="54"/>
      <c r="FOU48" s="54"/>
      <c r="FOV48" s="54"/>
      <c r="FOW48" s="54"/>
      <c r="FOX48" s="54"/>
      <c r="FOY48" s="54"/>
      <c r="FPE48" s="53"/>
      <c r="FPF48" s="54"/>
      <c r="FPG48" s="54"/>
      <c r="FPH48" s="54"/>
      <c r="FPI48" s="54"/>
      <c r="FPJ48" s="54"/>
      <c r="FPK48" s="54"/>
      <c r="FPQ48" s="53"/>
      <c r="FPR48" s="54"/>
      <c r="FPS48" s="54"/>
      <c r="FPT48" s="54"/>
      <c r="FPU48" s="54"/>
      <c r="FPV48" s="54"/>
      <c r="FPW48" s="54"/>
      <c r="FQC48" s="53"/>
      <c r="FQD48" s="54"/>
      <c r="FQE48" s="54"/>
      <c r="FQF48" s="54"/>
      <c r="FQG48" s="54"/>
      <c r="FQH48" s="54"/>
      <c r="FQI48" s="54"/>
      <c r="FQO48" s="53"/>
      <c r="FQP48" s="54"/>
      <c r="FQQ48" s="54"/>
      <c r="FQR48" s="54"/>
      <c r="FQS48" s="54"/>
      <c r="FQT48" s="54"/>
      <c r="FQU48" s="54"/>
      <c r="FRA48" s="53"/>
      <c r="FRB48" s="54"/>
      <c r="FRC48" s="54"/>
      <c r="FRD48" s="54"/>
      <c r="FRE48" s="54"/>
      <c r="FRF48" s="54"/>
      <c r="FRG48" s="54"/>
      <c r="FRM48" s="53"/>
      <c r="FRN48" s="54"/>
      <c r="FRO48" s="54"/>
      <c r="FRP48" s="54"/>
      <c r="FRQ48" s="54"/>
      <c r="FRR48" s="54"/>
      <c r="FRS48" s="54"/>
      <c r="FRY48" s="53"/>
      <c r="FRZ48" s="54"/>
      <c r="FSA48" s="54"/>
      <c r="FSB48" s="54"/>
      <c r="FSC48" s="54"/>
      <c r="FSD48" s="54"/>
      <c r="FSE48" s="54"/>
      <c r="FSK48" s="53"/>
      <c r="FSL48" s="54"/>
      <c r="FSM48" s="54"/>
      <c r="FSN48" s="54"/>
      <c r="FSO48" s="54"/>
      <c r="FSP48" s="54"/>
      <c r="FSQ48" s="54"/>
      <c r="FSW48" s="53"/>
      <c r="FSX48" s="54"/>
      <c r="FSY48" s="54"/>
      <c r="FSZ48" s="54"/>
      <c r="FTA48" s="54"/>
      <c r="FTB48" s="54"/>
      <c r="FTC48" s="54"/>
      <c r="FTI48" s="53"/>
      <c r="FTJ48" s="54"/>
      <c r="FTK48" s="54"/>
      <c r="FTL48" s="54"/>
      <c r="FTM48" s="54"/>
      <c r="FTN48" s="54"/>
      <c r="FTO48" s="54"/>
      <c r="FTU48" s="53"/>
      <c r="FTV48" s="54"/>
      <c r="FTW48" s="54"/>
      <c r="FTX48" s="54"/>
      <c r="FTY48" s="54"/>
      <c r="FTZ48" s="54"/>
      <c r="FUA48" s="54"/>
      <c r="FUG48" s="53"/>
      <c r="FUH48" s="54"/>
      <c r="FUI48" s="54"/>
      <c r="FUJ48" s="54"/>
      <c r="FUK48" s="54"/>
      <c r="FUL48" s="54"/>
      <c r="FUM48" s="54"/>
      <c r="FUS48" s="53"/>
      <c r="FUT48" s="54"/>
      <c r="FUU48" s="54"/>
      <c r="FUV48" s="54"/>
      <c r="FUW48" s="54"/>
      <c r="FUX48" s="54"/>
      <c r="FUY48" s="54"/>
      <c r="FVE48" s="53"/>
      <c r="FVF48" s="54"/>
      <c r="FVG48" s="54"/>
      <c r="FVH48" s="54"/>
      <c r="FVI48" s="54"/>
      <c r="FVJ48" s="54"/>
      <c r="FVK48" s="54"/>
      <c r="FVQ48" s="53"/>
      <c r="FVR48" s="54"/>
      <c r="FVS48" s="54"/>
      <c r="FVT48" s="54"/>
      <c r="FVU48" s="54"/>
      <c r="FVV48" s="54"/>
      <c r="FVW48" s="54"/>
      <c r="FWC48" s="53"/>
      <c r="FWD48" s="54"/>
      <c r="FWE48" s="54"/>
      <c r="FWF48" s="54"/>
      <c r="FWG48" s="54"/>
      <c r="FWH48" s="54"/>
      <c r="FWI48" s="54"/>
      <c r="FWO48" s="53"/>
      <c r="FWP48" s="54"/>
      <c r="FWQ48" s="54"/>
      <c r="FWR48" s="54"/>
      <c r="FWS48" s="54"/>
      <c r="FWT48" s="54"/>
      <c r="FWU48" s="54"/>
      <c r="FXA48" s="53"/>
      <c r="FXB48" s="54"/>
      <c r="FXC48" s="54"/>
      <c r="FXD48" s="54"/>
      <c r="FXE48" s="54"/>
      <c r="FXF48" s="54"/>
      <c r="FXG48" s="54"/>
      <c r="FXM48" s="53"/>
      <c r="FXN48" s="54"/>
      <c r="FXO48" s="54"/>
      <c r="FXP48" s="54"/>
      <c r="FXQ48" s="54"/>
      <c r="FXR48" s="54"/>
      <c r="FXS48" s="54"/>
      <c r="FXY48" s="53"/>
      <c r="FXZ48" s="54"/>
      <c r="FYA48" s="54"/>
      <c r="FYB48" s="54"/>
      <c r="FYC48" s="54"/>
      <c r="FYD48" s="54"/>
      <c r="FYE48" s="54"/>
      <c r="FYK48" s="53"/>
      <c r="FYL48" s="54"/>
      <c r="FYM48" s="54"/>
      <c r="FYN48" s="54"/>
      <c r="FYO48" s="54"/>
      <c r="FYP48" s="54"/>
      <c r="FYQ48" s="54"/>
      <c r="FYW48" s="53"/>
      <c r="FYX48" s="54"/>
      <c r="FYY48" s="54"/>
      <c r="FYZ48" s="54"/>
      <c r="FZA48" s="54"/>
      <c r="FZB48" s="54"/>
      <c r="FZC48" s="54"/>
      <c r="FZI48" s="53"/>
      <c r="FZJ48" s="54"/>
      <c r="FZK48" s="54"/>
      <c r="FZL48" s="54"/>
      <c r="FZM48" s="54"/>
      <c r="FZN48" s="54"/>
      <c r="FZO48" s="54"/>
      <c r="FZU48" s="53"/>
      <c r="FZV48" s="54"/>
      <c r="FZW48" s="54"/>
      <c r="FZX48" s="54"/>
      <c r="FZY48" s="54"/>
      <c r="FZZ48" s="54"/>
      <c r="GAA48" s="54"/>
      <c r="GAG48" s="53"/>
      <c r="GAH48" s="54"/>
      <c r="GAI48" s="54"/>
      <c r="GAJ48" s="54"/>
      <c r="GAK48" s="54"/>
      <c r="GAL48" s="54"/>
      <c r="GAM48" s="54"/>
      <c r="GAS48" s="53"/>
      <c r="GAT48" s="54"/>
      <c r="GAU48" s="54"/>
      <c r="GAV48" s="54"/>
      <c r="GAW48" s="54"/>
      <c r="GAX48" s="54"/>
      <c r="GAY48" s="54"/>
      <c r="GBE48" s="53"/>
      <c r="GBF48" s="54"/>
      <c r="GBG48" s="54"/>
      <c r="GBH48" s="54"/>
      <c r="GBI48" s="54"/>
      <c r="GBJ48" s="54"/>
      <c r="GBK48" s="54"/>
      <c r="GBQ48" s="53"/>
      <c r="GBR48" s="54"/>
      <c r="GBS48" s="54"/>
      <c r="GBT48" s="54"/>
      <c r="GBU48" s="54"/>
      <c r="GBV48" s="54"/>
      <c r="GBW48" s="54"/>
      <c r="GCC48" s="53"/>
      <c r="GCD48" s="54"/>
      <c r="GCE48" s="54"/>
      <c r="GCF48" s="54"/>
      <c r="GCG48" s="54"/>
      <c r="GCH48" s="54"/>
      <c r="GCI48" s="54"/>
      <c r="GCO48" s="53"/>
      <c r="GCP48" s="54"/>
      <c r="GCQ48" s="54"/>
      <c r="GCR48" s="54"/>
      <c r="GCS48" s="54"/>
      <c r="GCT48" s="54"/>
      <c r="GCU48" s="54"/>
      <c r="GDA48" s="53"/>
      <c r="GDB48" s="54"/>
      <c r="GDC48" s="54"/>
      <c r="GDD48" s="54"/>
      <c r="GDE48" s="54"/>
      <c r="GDF48" s="54"/>
      <c r="GDG48" s="54"/>
      <c r="GDM48" s="53"/>
      <c r="GDN48" s="54"/>
      <c r="GDO48" s="54"/>
      <c r="GDP48" s="54"/>
      <c r="GDQ48" s="54"/>
      <c r="GDR48" s="54"/>
      <c r="GDS48" s="54"/>
      <c r="GDY48" s="53"/>
      <c r="GDZ48" s="54"/>
      <c r="GEA48" s="54"/>
      <c r="GEB48" s="54"/>
      <c r="GEC48" s="54"/>
      <c r="GED48" s="54"/>
      <c r="GEE48" s="54"/>
      <c r="GEK48" s="53"/>
      <c r="GEL48" s="54"/>
      <c r="GEM48" s="54"/>
      <c r="GEN48" s="54"/>
      <c r="GEO48" s="54"/>
      <c r="GEP48" s="54"/>
      <c r="GEQ48" s="54"/>
      <c r="GEW48" s="53"/>
      <c r="GEX48" s="54"/>
      <c r="GEY48" s="54"/>
      <c r="GEZ48" s="54"/>
      <c r="GFA48" s="54"/>
      <c r="GFB48" s="54"/>
      <c r="GFC48" s="54"/>
      <c r="GFI48" s="53"/>
      <c r="GFJ48" s="54"/>
      <c r="GFK48" s="54"/>
      <c r="GFL48" s="54"/>
      <c r="GFM48" s="54"/>
      <c r="GFN48" s="54"/>
      <c r="GFO48" s="54"/>
      <c r="GFU48" s="53"/>
      <c r="GFV48" s="54"/>
      <c r="GFW48" s="54"/>
      <c r="GFX48" s="54"/>
      <c r="GFY48" s="54"/>
      <c r="GFZ48" s="54"/>
      <c r="GGA48" s="54"/>
      <c r="GGG48" s="53"/>
      <c r="GGH48" s="54"/>
      <c r="GGI48" s="54"/>
      <c r="GGJ48" s="54"/>
      <c r="GGK48" s="54"/>
      <c r="GGL48" s="54"/>
      <c r="GGM48" s="54"/>
      <c r="GGS48" s="53"/>
      <c r="GGT48" s="54"/>
      <c r="GGU48" s="54"/>
      <c r="GGV48" s="54"/>
      <c r="GGW48" s="54"/>
      <c r="GGX48" s="54"/>
      <c r="GGY48" s="54"/>
      <c r="GHE48" s="53"/>
      <c r="GHF48" s="54"/>
      <c r="GHG48" s="54"/>
      <c r="GHH48" s="54"/>
      <c r="GHI48" s="54"/>
      <c r="GHJ48" s="54"/>
      <c r="GHK48" s="54"/>
      <c r="GHQ48" s="53"/>
      <c r="GHR48" s="54"/>
      <c r="GHS48" s="54"/>
      <c r="GHT48" s="54"/>
      <c r="GHU48" s="54"/>
      <c r="GHV48" s="54"/>
      <c r="GHW48" s="54"/>
      <c r="GIC48" s="53"/>
      <c r="GID48" s="54"/>
      <c r="GIE48" s="54"/>
      <c r="GIF48" s="54"/>
      <c r="GIG48" s="54"/>
      <c r="GIH48" s="54"/>
      <c r="GII48" s="54"/>
      <c r="GIO48" s="53"/>
      <c r="GIP48" s="54"/>
      <c r="GIQ48" s="54"/>
      <c r="GIR48" s="54"/>
      <c r="GIS48" s="54"/>
      <c r="GIT48" s="54"/>
      <c r="GIU48" s="54"/>
      <c r="GJA48" s="53"/>
      <c r="GJB48" s="54"/>
      <c r="GJC48" s="54"/>
      <c r="GJD48" s="54"/>
      <c r="GJE48" s="54"/>
      <c r="GJF48" s="54"/>
      <c r="GJG48" s="54"/>
      <c r="GJM48" s="53"/>
      <c r="GJN48" s="54"/>
      <c r="GJO48" s="54"/>
      <c r="GJP48" s="54"/>
      <c r="GJQ48" s="54"/>
      <c r="GJR48" s="54"/>
      <c r="GJS48" s="54"/>
      <c r="GJY48" s="53"/>
      <c r="GJZ48" s="54"/>
      <c r="GKA48" s="54"/>
      <c r="GKB48" s="54"/>
      <c r="GKC48" s="54"/>
      <c r="GKD48" s="54"/>
      <c r="GKE48" s="54"/>
      <c r="GKK48" s="53"/>
      <c r="GKL48" s="54"/>
      <c r="GKM48" s="54"/>
      <c r="GKN48" s="54"/>
      <c r="GKO48" s="54"/>
      <c r="GKP48" s="54"/>
      <c r="GKQ48" s="54"/>
      <c r="GKW48" s="53"/>
      <c r="GKX48" s="54"/>
      <c r="GKY48" s="54"/>
      <c r="GKZ48" s="54"/>
      <c r="GLA48" s="54"/>
      <c r="GLB48" s="54"/>
      <c r="GLC48" s="54"/>
      <c r="GLI48" s="53"/>
      <c r="GLJ48" s="54"/>
      <c r="GLK48" s="54"/>
      <c r="GLL48" s="54"/>
      <c r="GLM48" s="54"/>
      <c r="GLN48" s="54"/>
      <c r="GLO48" s="54"/>
      <c r="GLU48" s="53"/>
      <c r="GLV48" s="54"/>
      <c r="GLW48" s="54"/>
      <c r="GLX48" s="54"/>
      <c r="GLY48" s="54"/>
      <c r="GLZ48" s="54"/>
      <c r="GMA48" s="54"/>
      <c r="GMG48" s="53"/>
      <c r="GMH48" s="54"/>
      <c r="GMI48" s="54"/>
      <c r="GMJ48" s="54"/>
      <c r="GMK48" s="54"/>
      <c r="GML48" s="54"/>
      <c r="GMM48" s="54"/>
      <c r="GMS48" s="53"/>
      <c r="GMT48" s="54"/>
      <c r="GMU48" s="54"/>
      <c r="GMV48" s="54"/>
      <c r="GMW48" s="54"/>
      <c r="GMX48" s="54"/>
      <c r="GMY48" s="54"/>
      <c r="GNE48" s="53"/>
      <c r="GNF48" s="54"/>
      <c r="GNG48" s="54"/>
      <c r="GNH48" s="54"/>
      <c r="GNI48" s="54"/>
      <c r="GNJ48" s="54"/>
      <c r="GNK48" s="54"/>
      <c r="GNQ48" s="53"/>
      <c r="GNR48" s="54"/>
      <c r="GNS48" s="54"/>
      <c r="GNT48" s="54"/>
      <c r="GNU48" s="54"/>
      <c r="GNV48" s="54"/>
      <c r="GNW48" s="54"/>
      <c r="GOC48" s="53"/>
      <c r="GOD48" s="54"/>
      <c r="GOE48" s="54"/>
      <c r="GOF48" s="54"/>
      <c r="GOG48" s="54"/>
      <c r="GOH48" s="54"/>
      <c r="GOI48" s="54"/>
      <c r="GOO48" s="53"/>
      <c r="GOP48" s="54"/>
      <c r="GOQ48" s="54"/>
      <c r="GOR48" s="54"/>
      <c r="GOS48" s="54"/>
      <c r="GOT48" s="54"/>
      <c r="GOU48" s="54"/>
      <c r="GPA48" s="53"/>
      <c r="GPB48" s="54"/>
      <c r="GPC48" s="54"/>
      <c r="GPD48" s="54"/>
      <c r="GPE48" s="54"/>
      <c r="GPF48" s="54"/>
      <c r="GPG48" s="54"/>
      <c r="GPM48" s="53"/>
      <c r="GPN48" s="54"/>
      <c r="GPO48" s="54"/>
      <c r="GPP48" s="54"/>
      <c r="GPQ48" s="54"/>
      <c r="GPR48" s="54"/>
      <c r="GPS48" s="54"/>
      <c r="GPY48" s="53"/>
      <c r="GPZ48" s="54"/>
      <c r="GQA48" s="54"/>
      <c r="GQB48" s="54"/>
      <c r="GQC48" s="54"/>
      <c r="GQD48" s="54"/>
      <c r="GQE48" s="54"/>
      <c r="GQK48" s="53"/>
      <c r="GQL48" s="54"/>
      <c r="GQM48" s="54"/>
      <c r="GQN48" s="54"/>
      <c r="GQO48" s="54"/>
      <c r="GQP48" s="54"/>
      <c r="GQQ48" s="54"/>
      <c r="GQW48" s="53"/>
      <c r="GQX48" s="54"/>
      <c r="GQY48" s="54"/>
      <c r="GQZ48" s="54"/>
      <c r="GRA48" s="54"/>
      <c r="GRB48" s="54"/>
      <c r="GRC48" s="54"/>
      <c r="GRI48" s="53"/>
      <c r="GRJ48" s="54"/>
      <c r="GRK48" s="54"/>
      <c r="GRL48" s="54"/>
      <c r="GRM48" s="54"/>
      <c r="GRN48" s="54"/>
      <c r="GRO48" s="54"/>
      <c r="GRU48" s="53"/>
      <c r="GRV48" s="54"/>
      <c r="GRW48" s="54"/>
      <c r="GRX48" s="54"/>
      <c r="GRY48" s="54"/>
      <c r="GRZ48" s="54"/>
      <c r="GSA48" s="54"/>
      <c r="GSG48" s="53"/>
      <c r="GSH48" s="54"/>
      <c r="GSI48" s="54"/>
      <c r="GSJ48" s="54"/>
      <c r="GSK48" s="54"/>
      <c r="GSL48" s="54"/>
      <c r="GSM48" s="54"/>
      <c r="GSS48" s="53"/>
      <c r="GST48" s="54"/>
      <c r="GSU48" s="54"/>
      <c r="GSV48" s="54"/>
      <c r="GSW48" s="54"/>
      <c r="GSX48" s="54"/>
      <c r="GSY48" s="54"/>
      <c r="GTE48" s="53"/>
      <c r="GTF48" s="54"/>
      <c r="GTG48" s="54"/>
      <c r="GTH48" s="54"/>
      <c r="GTI48" s="54"/>
      <c r="GTJ48" s="54"/>
      <c r="GTK48" s="54"/>
      <c r="GTQ48" s="53"/>
      <c r="GTR48" s="54"/>
      <c r="GTS48" s="54"/>
      <c r="GTT48" s="54"/>
      <c r="GTU48" s="54"/>
      <c r="GTV48" s="54"/>
      <c r="GTW48" s="54"/>
      <c r="GUC48" s="53"/>
      <c r="GUD48" s="54"/>
      <c r="GUE48" s="54"/>
      <c r="GUF48" s="54"/>
      <c r="GUG48" s="54"/>
      <c r="GUH48" s="54"/>
      <c r="GUI48" s="54"/>
      <c r="GUO48" s="53"/>
      <c r="GUP48" s="54"/>
      <c r="GUQ48" s="54"/>
      <c r="GUR48" s="54"/>
      <c r="GUS48" s="54"/>
      <c r="GUT48" s="54"/>
      <c r="GUU48" s="54"/>
      <c r="GVA48" s="53"/>
      <c r="GVB48" s="54"/>
      <c r="GVC48" s="54"/>
      <c r="GVD48" s="54"/>
      <c r="GVE48" s="54"/>
      <c r="GVF48" s="54"/>
      <c r="GVG48" s="54"/>
      <c r="GVM48" s="53"/>
      <c r="GVN48" s="54"/>
      <c r="GVO48" s="54"/>
      <c r="GVP48" s="54"/>
      <c r="GVQ48" s="54"/>
      <c r="GVR48" s="54"/>
      <c r="GVS48" s="54"/>
      <c r="GVY48" s="53"/>
      <c r="GVZ48" s="54"/>
      <c r="GWA48" s="54"/>
      <c r="GWB48" s="54"/>
      <c r="GWC48" s="54"/>
      <c r="GWD48" s="54"/>
      <c r="GWE48" s="54"/>
      <c r="GWK48" s="53"/>
      <c r="GWL48" s="54"/>
      <c r="GWM48" s="54"/>
      <c r="GWN48" s="54"/>
      <c r="GWO48" s="54"/>
      <c r="GWP48" s="54"/>
      <c r="GWQ48" s="54"/>
      <c r="GWW48" s="53"/>
      <c r="GWX48" s="54"/>
      <c r="GWY48" s="54"/>
      <c r="GWZ48" s="54"/>
      <c r="GXA48" s="54"/>
      <c r="GXB48" s="54"/>
      <c r="GXC48" s="54"/>
      <c r="GXI48" s="53"/>
      <c r="GXJ48" s="54"/>
      <c r="GXK48" s="54"/>
      <c r="GXL48" s="54"/>
      <c r="GXM48" s="54"/>
      <c r="GXN48" s="54"/>
      <c r="GXO48" s="54"/>
      <c r="GXU48" s="53"/>
      <c r="GXV48" s="54"/>
      <c r="GXW48" s="54"/>
      <c r="GXX48" s="54"/>
      <c r="GXY48" s="54"/>
      <c r="GXZ48" s="54"/>
      <c r="GYA48" s="54"/>
      <c r="GYG48" s="53"/>
      <c r="GYH48" s="54"/>
      <c r="GYI48" s="54"/>
      <c r="GYJ48" s="54"/>
      <c r="GYK48" s="54"/>
      <c r="GYL48" s="54"/>
      <c r="GYM48" s="54"/>
      <c r="GYS48" s="53"/>
      <c r="GYT48" s="54"/>
      <c r="GYU48" s="54"/>
      <c r="GYV48" s="54"/>
      <c r="GYW48" s="54"/>
      <c r="GYX48" s="54"/>
      <c r="GYY48" s="54"/>
      <c r="GZE48" s="53"/>
      <c r="GZF48" s="54"/>
      <c r="GZG48" s="54"/>
      <c r="GZH48" s="54"/>
      <c r="GZI48" s="54"/>
      <c r="GZJ48" s="54"/>
      <c r="GZK48" s="54"/>
      <c r="GZQ48" s="53"/>
      <c r="GZR48" s="54"/>
      <c r="GZS48" s="54"/>
      <c r="GZT48" s="54"/>
      <c r="GZU48" s="54"/>
      <c r="GZV48" s="54"/>
      <c r="GZW48" s="54"/>
      <c r="HAC48" s="53"/>
      <c r="HAD48" s="54"/>
      <c r="HAE48" s="54"/>
      <c r="HAF48" s="54"/>
      <c r="HAG48" s="54"/>
      <c r="HAH48" s="54"/>
      <c r="HAI48" s="54"/>
      <c r="HAO48" s="53"/>
      <c r="HAP48" s="54"/>
      <c r="HAQ48" s="54"/>
      <c r="HAR48" s="54"/>
      <c r="HAS48" s="54"/>
      <c r="HAT48" s="54"/>
      <c r="HAU48" s="54"/>
      <c r="HBA48" s="53"/>
      <c r="HBB48" s="54"/>
      <c r="HBC48" s="54"/>
      <c r="HBD48" s="54"/>
      <c r="HBE48" s="54"/>
      <c r="HBF48" s="54"/>
      <c r="HBG48" s="54"/>
      <c r="HBM48" s="53"/>
      <c r="HBN48" s="54"/>
      <c r="HBO48" s="54"/>
      <c r="HBP48" s="54"/>
      <c r="HBQ48" s="54"/>
      <c r="HBR48" s="54"/>
      <c r="HBS48" s="54"/>
      <c r="HBY48" s="53"/>
      <c r="HBZ48" s="54"/>
      <c r="HCA48" s="54"/>
      <c r="HCB48" s="54"/>
      <c r="HCC48" s="54"/>
      <c r="HCD48" s="54"/>
      <c r="HCE48" s="54"/>
      <c r="HCK48" s="53"/>
      <c r="HCL48" s="54"/>
      <c r="HCM48" s="54"/>
      <c r="HCN48" s="54"/>
      <c r="HCO48" s="54"/>
      <c r="HCP48" s="54"/>
      <c r="HCQ48" s="54"/>
      <c r="HCW48" s="53"/>
      <c r="HCX48" s="54"/>
      <c r="HCY48" s="54"/>
      <c r="HCZ48" s="54"/>
      <c r="HDA48" s="54"/>
      <c r="HDB48" s="54"/>
      <c r="HDC48" s="54"/>
      <c r="HDI48" s="53"/>
      <c r="HDJ48" s="54"/>
      <c r="HDK48" s="54"/>
      <c r="HDL48" s="54"/>
      <c r="HDM48" s="54"/>
      <c r="HDN48" s="54"/>
      <c r="HDO48" s="54"/>
      <c r="HDU48" s="53"/>
      <c r="HDV48" s="54"/>
      <c r="HDW48" s="54"/>
      <c r="HDX48" s="54"/>
      <c r="HDY48" s="54"/>
      <c r="HDZ48" s="54"/>
      <c r="HEA48" s="54"/>
      <c r="HEG48" s="53"/>
      <c r="HEH48" s="54"/>
      <c r="HEI48" s="54"/>
      <c r="HEJ48" s="54"/>
      <c r="HEK48" s="54"/>
      <c r="HEL48" s="54"/>
      <c r="HEM48" s="54"/>
      <c r="HES48" s="53"/>
      <c r="HET48" s="54"/>
      <c r="HEU48" s="54"/>
      <c r="HEV48" s="54"/>
      <c r="HEW48" s="54"/>
      <c r="HEX48" s="54"/>
      <c r="HEY48" s="54"/>
      <c r="HFE48" s="53"/>
      <c r="HFF48" s="54"/>
      <c r="HFG48" s="54"/>
      <c r="HFH48" s="54"/>
      <c r="HFI48" s="54"/>
      <c r="HFJ48" s="54"/>
      <c r="HFK48" s="54"/>
      <c r="HFQ48" s="53"/>
      <c r="HFR48" s="54"/>
      <c r="HFS48" s="54"/>
      <c r="HFT48" s="54"/>
      <c r="HFU48" s="54"/>
      <c r="HFV48" s="54"/>
      <c r="HFW48" s="54"/>
      <c r="HGC48" s="53"/>
      <c r="HGD48" s="54"/>
      <c r="HGE48" s="54"/>
      <c r="HGF48" s="54"/>
      <c r="HGG48" s="54"/>
      <c r="HGH48" s="54"/>
      <c r="HGI48" s="54"/>
      <c r="HGO48" s="53"/>
      <c r="HGP48" s="54"/>
      <c r="HGQ48" s="54"/>
      <c r="HGR48" s="54"/>
      <c r="HGS48" s="54"/>
      <c r="HGT48" s="54"/>
      <c r="HGU48" s="54"/>
      <c r="HHA48" s="53"/>
      <c r="HHB48" s="54"/>
      <c r="HHC48" s="54"/>
      <c r="HHD48" s="54"/>
      <c r="HHE48" s="54"/>
      <c r="HHF48" s="54"/>
      <c r="HHG48" s="54"/>
      <c r="HHM48" s="53"/>
      <c r="HHN48" s="54"/>
      <c r="HHO48" s="54"/>
      <c r="HHP48" s="54"/>
      <c r="HHQ48" s="54"/>
      <c r="HHR48" s="54"/>
      <c r="HHS48" s="54"/>
      <c r="HHY48" s="53"/>
      <c r="HHZ48" s="54"/>
      <c r="HIA48" s="54"/>
      <c r="HIB48" s="54"/>
      <c r="HIC48" s="54"/>
      <c r="HID48" s="54"/>
      <c r="HIE48" s="54"/>
      <c r="HIK48" s="53"/>
      <c r="HIL48" s="54"/>
      <c r="HIM48" s="54"/>
      <c r="HIN48" s="54"/>
      <c r="HIO48" s="54"/>
      <c r="HIP48" s="54"/>
      <c r="HIQ48" s="54"/>
      <c r="HIW48" s="53"/>
      <c r="HIX48" s="54"/>
      <c r="HIY48" s="54"/>
      <c r="HIZ48" s="54"/>
      <c r="HJA48" s="54"/>
      <c r="HJB48" s="54"/>
      <c r="HJC48" s="54"/>
      <c r="HJI48" s="53"/>
      <c r="HJJ48" s="54"/>
      <c r="HJK48" s="54"/>
      <c r="HJL48" s="54"/>
      <c r="HJM48" s="54"/>
      <c r="HJN48" s="54"/>
      <c r="HJO48" s="54"/>
      <c r="HJU48" s="53"/>
      <c r="HJV48" s="54"/>
      <c r="HJW48" s="54"/>
      <c r="HJX48" s="54"/>
      <c r="HJY48" s="54"/>
      <c r="HJZ48" s="54"/>
      <c r="HKA48" s="54"/>
      <c r="HKG48" s="53"/>
      <c r="HKH48" s="54"/>
      <c r="HKI48" s="54"/>
      <c r="HKJ48" s="54"/>
      <c r="HKK48" s="54"/>
      <c r="HKL48" s="54"/>
      <c r="HKM48" s="54"/>
      <c r="HKS48" s="53"/>
      <c r="HKT48" s="54"/>
      <c r="HKU48" s="54"/>
      <c r="HKV48" s="54"/>
      <c r="HKW48" s="54"/>
      <c r="HKX48" s="54"/>
      <c r="HKY48" s="54"/>
      <c r="HLE48" s="53"/>
      <c r="HLF48" s="54"/>
      <c r="HLG48" s="54"/>
      <c r="HLH48" s="54"/>
      <c r="HLI48" s="54"/>
      <c r="HLJ48" s="54"/>
      <c r="HLK48" s="54"/>
      <c r="HLQ48" s="53"/>
      <c r="HLR48" s="54"/>
      <c r="HLS48" s="54"/>
      <c r="HLT48" s="54"/>
      <c r="HLU48" s="54"/>
      <c r="HLV48" s="54"/>
      <c r="HLW48" s="54"/>
      <c r="HMC48" s="53"/>
      <c r="HMD48" s="54"/>
      <c r="HME48" s="54"/>
      <c r="HMF48" s="54"/>
      <c r="HMG48" s="54"/>
      <c r="HMH48" s="54"/>
      <c r="HMI48" s="54"/>
      <c r="HMO48" s="53"/>
      <c r="HMP48" s="54"/>
      <c r="HMQ48" s="54"/>
      <c r="HMR48" s="54"/>
      <c r="HMS48" s="54"/>
      <c r="HMT48" s="54"/>
      <c r="HMU48" s="54"/>
      <c r="HNA48" s="53"/>
      <c r="HNB48" s="54"/>
      <c r="HNC48" s="54"/>
      <c r="HND48" s="54"/>
      <c r="HNE48" s="54"/>
      <c r="HNF48" s="54"/>
      <c r="HNG48" s="54"/>
      <c r="HNM48" s="53"/>
      <c r="HNN48" s="54"/>
      <c r="HNO48" s="54"/>
      <c r="HNP48" s="54"/>
      <c r="HNQ48" s="54"/>
      <c r="HNR48" s="54"/>
      <c r="HNS48" s="54"/>
      <c r="HNY48" s="53"/>
      <c r="HNZ48" s="54"/>
      <c r="HOA48" s="54"/>
      <c r="HOB48" s="54"/>
      <c r="HOC48" s="54"/>
      <c r="HOD48" s="54"/>
      <c r="HOE48" s="54"/>
      <c r="HOK48" s="53"/>
      <c r="HOL48" s="54"/>
      <c r="HOM48" s="54"/>
      <c r="HON48" s="54"/>
      <c r="HOO48" s="54"/>
      <c r="HOP48" s="54"/>
      <c r="HOQ48" s="54"/>
      <c r="HOW48" s="53"/>
      <c r="HOX48" s="54"/>
      <c r="HOY48" s="54"/>
      <c r="HOZ48" s="54"/>
      <c r="HPA48" s="54"/>
      <c r="HPB48" s="54"/>
      <c r="HPC48" s="54"/>
      <c r="HPI48" s="53"/>
      <c r="HPJ48" s="54"/>
      <c r="HPK48" s="54"/>
      <c r="HPL48" s="54"/>
      <c r="HPM48" s="54"/>
      <c r="HPN48" s="54"/>
      <c r="HPO48" s="54"/>
      <c r="HPU48" s="53"/>
      <c r="HPV48" s="54"/>
      <c r="HPW48" s="54"/>
      <c r="HPX48" s="54"/>
      <c r="HPY48" s="54"/>
      <c r="HPZ48" s="54"/>
      <c r="HQA48" s="54"/>
      <c r="HQG48" s="53"/>
      <c r="HQH48" s="54"/>
      <c r="HQI48" s="54"/>
      <c r="HQJ48" s="54"/>
      <c r="HQK48" s="54"/>
      <c r="HQL48" s="54"/>
      <c r="HQM48" s="54"/>
      <c r="HQS48" s="53"/>
      <c r="HQT48" s="54"/>
      <c r="HQU48" s="54"/>
      <c r="HQV48" s="54"/>
      <c r="HQW48" s="54"/>
      <c r="HQX48" s="54"/>
      <c r="HQY48" s="54"/>
      <c r="HRE48" s="53"/>
      <c r="HRF48" s="54"/>
      <c r="HRG48" s="54"/>
      <c r="HRH48" s="54"/>
      <c r="HRI48" s="54"/>
      <c r="HRJ48" s="54"/>
      <c r="HRK48" s="54"/>
      <c r="HRQ48" s="53"/>
      <c r="HRR48" s="54"/>
      <c r="HRS48" s="54"/>
      <c r="HRT48" s="54"/>
      <c r="HRU48" s="54"/>
      <c r="HRV48" s="54"/>
      <c r="HRW48" s="54"/>
      <c r="HSC48" s="53"/>
      <c r="HSD48" s="54"/>
      <c r="HSE48" s="54"/>
      <c r="HSF48" s="54"/>
      <c r="HSG48" s="54"/>
      <c r="HSH48" s="54"/>
      <c r="HSI48" s="54"/>
      <c r="HSO48" s="53"/>
      <c r="HSP48" s="54"/>
      <c r="HSQ48" s="54"/>
      <c r="HSR48" s="54"/>
      <c r="HSS48" s="54"/>
      <c r="HST48" s="54"/>
      <c r="HSU48" s="54"/>
      <c r="HTA48" s="53"/>
      <c r="HTB48" s="54"/>
      <c r="HTC48" s="54"/>
      <c r="HTD48" s="54"/>
      <c r="HTE48" s="54"/>
      <c r="HTF48" s="54"/>
      <c r="HTG48" s="54"/>
      <c r="HTM48" s="53"/>
      <c r="HTN48" s="54"/>
      <c r="HTO48" s="54"/>
      <c r="HTP48" s="54"/>
      <c r="HTQ48" s="54"/>
      <c r="HTR48" s="54"/>
      <c r="HTS48" s="54"/>
      <c r="HTY48" s="53"/>
      <c r="HTZ48" s="54"/>
      <c r="HUA48" s="54"/>
      <c r="HUB48" s="54"/>
      <c r="HUC48" s="54"/>
      <c r="HUD48" s="54"/>
      <c r="HUE48" s="54"/>
      <c r="HUK48" s="53"/>
      <c r="HUL48" s="54"/>
      <c r="HUM48" s="54"/>
      <c r="HUN48" s="54"/>
      <c r="HUO48" s="54"/>
      <c r="HUP48" s="54"/>
      <c r="HUQ48" s="54"/>
      <c r="HUW48" s="53"/>
      <c r="HUX48" s="54"/>
      <c r="HUY48" s="54"/>
      <c r="HUZ48" s="54"/>
      <c r="HVA48" s="54"/>
      <c r="HVB48" s="54"/>
      <c r="HVC48" s="54"/>
      <c r="HVI48" s="53"/>
      <c r="HVJ48" s="54"/>
      <c r="HVK48" s="54"/>
      <c r="HVL48" s="54"/>
      <c r="HVM48" s="54"/>
      <c r="HVN48" s="54"/>
      <c r="HVO48" s="54"/>
      <c r="HVU48" s="53"/>
      <c r="HVV48" s="54"/>
      <c r="HVW48" s="54"/>
      <c r="HVX48" s="54"/>
      <c r="HVY48" s="54"/>
      <c r="HVZ48" s="54"/>
      <c r="HWA48" s="54"/>
      <c r="HWG48" s="53"/>
      <c r="HWH48" s="54"/>
      <c r="HWI48" s="54"/>
      <c r="HWJ48" s="54"/>
      <c r="HWK48" s="54"/>
      <c r="HWL48" s="54"/>
      <c r="HWM48" s="54"/>
      <c r="HWS48" s="53"/>
      <c r="HWT48" s="54"/>
      <c r="HWU48" s="54"/>
      <c r="HWV48" s="54"/>
      <c r="HWW48" s="54"/>
      <c r="HWX48" s="54"/>
      <c r="HWY48" s="54"/>
      <c r="HXE48" s="53"/>
      <c r="HXF48" s="54"/>
      <c r="HXG48" s="54"/>
      <c r="HXH48" s="54"/>
      <c r="HXI48" s="54"/>
      <c r="HXJ48" s="54"/>
      <c r="HXK48" s="54"/>
      <c r="HXQ48" s="53"/>
      <c r="HXR48" s="54"/>
      <c r="HXS48" s="54"/>
      <c r="HXT48" s="54"/>
      <c r="HXU48" s="54"/>
      <c r="HXV48" s="54"/>
      <c r="HXW48" s="54"/>
      <c r="HYC48" s="53"/>
      <c r="HYD48" s="54"/>
      <c r="HYE48" s="54"/>
      <c r="HYF48" s="54"/>
      <c r="HYG48" s="54"/>
      <c r="HYH48" s="54"/>
      <c r="HYI48" s="54"/>
      <c r="HYO48" s="53"/>
      <c r="HYP48" s="54"/>
      <c r="HYQ48" s="54"/>
      <c r="HYR48" s="54"/>
      <c r="HYS48" s="54"/>
      <c r="HYT48" s="54"/>
      <c r="HYU48" s="54"/>
      <c r="HZA48" s="53"/>
      <c r="HZB48" s="54"/>
      <c r="HZC48" s="54"/>
      <c r="HZD48" s="54"/>
      <c r="HZE48" s="54"/>
      <c r="HZF48" s="54"/>
      <c r="HZG48" s="54"/>
      <c r="HZM48" s="53"/>
      <c r="HZN48" s="54"/>
      <c r="HZO48" s="54"/>
      <c r="HZP48" s="54"/>
      <c r="HZQ48" s="54"/>
      <c r="HZR48" s="54"/>
      <c r="HZS48" s="54"/>
      <c r="HZY48" s="53"/>
      <c r="HZZ48" s="54"/>
      <c r="IAA48" s="54"/>
      <c r="IAB48" s="54"/>
      <c r="IAC48" s="54"/>
      <c r="IAD48" s="54"/>
      <c r="IAE48" s="54"/>
      <c r="IAK48" s="53"/>
      <c r="IAL48" s="54"/>
      <c r="IAM48" s="54"/>
      <c r="IAN48" s="54"/>
      <c r="IAO48" s="54"/>
      <c r="IAP48" s="54"/>
      <c r="IAQ48" s="54"/>
      <c r="IAW48" s="53"/>
      <c r="IAX48" s="54"/>
      <c r="IAY48" s="54"/>
      <c r="IAZ48" s="54"/>
      <c r="IBA48" s="54"/>
      <c r="IBB48" s="54"/>
      <c r="IBC48" s="54"/>
      <c r="IBI48" s="53"/>
      <c r="IBJ48" s="54"/>
      <c r="IBK48" s="54"/>
      <c r="IBL48" s="54"/>
      <c r="IBM48" s="54"/>
      <c r="IBN48" s="54"/>
      <c r="IBO48" s="54"/>
      <c r="IBU48" s="53"/>
      <c r="IBV48" s="54"/>
      <c r="IBW48" s="54"/>
      <c r="IBX48" s="54"/>
      <c r="IBY48" s="54"/>
      <c r="IBZ48" s="54"/>
      <c r="ICA48" s="54"/>
      <c r="ICG48" s="53"/>
      <c r="ICH48" s="54"/>
      <c r="ICI48" s="54"/>
      <c r="ICJ48" s="54"/>
      <c r="ICK48" s="54"/>
      <c r="ICL48" s="54"/>
      <c r="ICM48" s="54"/>
      <c r="ICS48" s="53"/>
      <c r="ICT48" s="54"/>
      <c r="ICU48" s="54"/>
      <c r="ICV48" s="54"/>
      <c r="ICW48" s="54"/>
      <c r="ICX48" s="54"/>
      <c r="ICY48" s="54"/>
      <c r="IDE48" s="53"/>
      <c r="IDF48" s="54"/>
      <c r="IDG48" s="54"/>
      <c r="IDH48" s="54"/>
      <c r="IDI48" s="54"/>
      <c r="IDJ48" s="54"/>
      <c r="IDK48" s="54"/>
      <c r="IDQ48" s="53"/>
      <c r="IDR48" s="54"/>
      <c r="IDS48" s="54"/>
      <c r="IDT48" s="54"/>
      <c r="IDU48" s="54"/>
      <c r="IDV48" s="54"/>
      <c r="IDW48" s="54"/>
      <c r="IEC48" s="53"/>
      <c r="IED48" s="54"/>
      <c r="IEE48" s="54"/>
      <c r="IEF48" s="54"/>
      <c r="IEG48" s="54"/>
      <c r="IEH48" s="54"/>
      <c r="IEI48" s="54"/>
      <c r="IEO48" s="53"/>
      <c r="IEP48" s="54"/>
      <c r="IEQ48" s="54"/>
      <c r="IER48" s="54"/>
      <c r="IES48" s="54"/>
      <c r="IET48" s="54"/>
      <c r="IEU48" s="54"/>
      <c r="IFA48" s="53"/>
      <c r="IFB48" s="54"/>
      <c r="IFC48" s="54"/>
      <c r="IFD48" s="54"/>
      <c r="IFE48" s="54"/>
      <c r="IFF48" s="54"/>
      <c r="IFG48" s="54"/>
      <c r="IFM48" s="53"/>
      <c r="IFN48" s="54"/>
      <c r="IFO48" s="54"/>
      <c r="IFP48" s="54"/>
      <c r="IFQ48" s="54"/>
      <c r="IFR48" s="54"/>
      <c r="IFS48" s="54"/>
      <c r="IFY48" s="53"/>
      <c r="IFZ48" s="54"/>
      <c r="IGA48" s="54"/>
      <c r="IGB48" s="54"/>
      <c r="IGC48" s="54"/>
      <c r="IGD48" s="54"/>
      <c r="IGE48" s="54"/>
      <c r="IGK48" s="53"/>
      <c r="IGL48" s="54"/>
      <c r="IGM48" s="54"/>
      <c r="IGN48" s="54"/>
      <c r="IGO48" s="54"/>
      <c r="IGP48" s="54"/>
      <c r="IGQ48" s="54"/>
      <c r="IGW48" s="53"/>
      <c r="IGX48" s="54"/>
      <c r="IGY48" s="54"/>
      <c r="IGZ48" s="54"/>
      <c r="IHA48" s="54"/>
      <c r="IHB48" s="54"/>
      <c r="IHC48" s="54"/>
      <c r="IHI48" s="53"/>
      <c r="IHJ48" s="54"/>
      <c r="IHK48" s="54"/>
      <c r="IHL48" s="54"/>
      <c r="IHM48" s="54"/>
      <c r="IHN48" s="54"/>
      <c r="IHO48" s="54"/>
      <c r="IHU48" s="53"/>
      <c r="IHV48" s="54"/>
      <c r="IHW48" s="54"/>
      <c r="IHX48" s="54"/>
      <c r="IHY48" s="54"/>
      <c r="IHZ48" s="54"/>
      <c r="IIA48" s="54"/>
      <c r="IIG48" s="53"/>
      <c r="IIH48" s="54"/>
      <c r="III48" s="54"/>
      <c r="IIJ48" s="54"/>
      <c r="IIK48" s="54"/>
      <c r="IIL48" s="54"/>
      <c r="IIM48" s="54"/>
      <c r="IIS48" s="53"/>
      <c r="IIT48" s="54"/>
      <c r="IIU48" s="54"/>
      <c r="IIV48" s="54"/>
      <c r="IIW48" s="54"/>
      <c r="IIX48" s="54"/>
      <c r="IIY48" s="54"/>
      <c r="IJE48" s="53"/>
      <c r="IJF48" s="54"/>
      <c r="IJG48" s="54"/>
      <c r="IJH48" s="54"/>
      <c r="IJI48" s="54"/>
      <c r="IJJ48" s="54"/>
      <c r="IJK48" s="54"/>
      <c r="IJQ48" s="53"/>
      <c r="IJR48" s="54"/>
      <c r="IJS48" s="54"/>
      <c r="IJT48" s="54"/>
      <c r="IJU48" s="54"/>
      <c r="IJV48" s="54"/>
      <c r="IJW48" s="54"/>
      <c r="IKC48" s="53"/>
      <c r="IKD48" s="54"/>
      <c r="IKE48" s="54"/>
      <c r="IKF48" s="54"/>
      <c r="IKG48" s="54"/>
      <c r="IKH48" s="54"/>
      <c r="IKI48" s="54"/>
      <c r="IKO48" s="53"/>
      <c r="IKP48" s="54"/>
      <c r="IKQ48" s="54"/>
      <c r="IKR48" s="54"/>
      <c r="IKS48" s="54"/>
      <c r="IKT48" s="54"/>
      <c r="IKU48" s="54"/>
      <c r="ILA48" s="53"/>
      <c r="ILB48" s="54"/>
      <c r="ILC48" s="54"/>
      <c r="ILD48" s="54"/>
      <c r="ILE48" s="54"/>
      <c r="ILF48" s="54"/>
      <c r="ILG48" s="54"/>
      <c r="ILM48" s="53"/>
      <c r="ILN48" s="54"/>
      <c r="ILO48" s="54"/>
      <c r="ILP48" s="54"/>
      <c r="ILQ48" s="54"/>
      <c r="ILR48" s="54"/>
      <c r="ILS48" s="54"/>
      <c r="ILY48" s="53"/>
      <c r="ILZ48" s="54"/>
      <c r="IMA48" s="54"/>
      <c r="IMB48" s="54"/>
      <c r="IMC48" s="54"/>
      <c r="IMD48" s="54"/>
      <c r="IME48" s="54"/>
      <c r="IMK48" s="53"/>
      <c r="IML48" s="54"/>
      <c r="IMM48" s="54"/>
      <c r="IMN48" s="54"/>
      <c r="IMO48" s="54"/>
      <c r="IMP48" s="54"/>
      <c r="IMQ48" s="54"/>
      <c r="IMW48" s="53"/>
      <c r="IMX48" s="54"/>
      <c r="IMY48" s="54"/>
      <c r="IMZ48" s="54"/>
      <c r="INA48" s="54"/>
      <c r="INB48" s="54"/>
      <c r="INC48" s="54"/>
      <c r="INI48" s="53"/>
      <c r="INJ48" s="54"/>
      <c r="INK48" s="54"/>
      <c r="INL48" s="54"/>
      <c r="INM48" s="54"/>
      <c r="INN48" s="54"/>
      <c r="INO48" s="54"/>
      <c r="INU48" s="53"/>
      <c r="INV48" s="54"/>
      <c r="INW48" s="54"/>
      <c r="INX48" s="54"/>
      <c r="INY48" s="54"/>
      <c r="INZ48" s="54"/>
      <c r="IOA48" s="54"/>
      <c r="IOG48" s="53"/>
      <c r="IOH48" s="54"/>
      <c r="IOI48" s="54"/>
      <c r="IOJ48" s="54"/>
      <c r="IOK48" s="54"/>
      <c r="IOL48" s="54"/>
      <c r="IOM48" s="54"/>
      <c r="IOS48" s="53"/>
      <c r="IOT48" s="54"/>
      <c r="IOU48" s="54"/>
      <c r="IOV48" s="54"/>
      <c r="IOW48" s="54"/>
      <c r="IOX48" s="54"/>
      <c r="IOY48" s="54"/>
      <c r="IPE48" s="53"/>
      <c r="IPF48" s="54"/>
      <c r="IPG48" s="54"/>
      <c r="IPH48" s="54"/>
      <c r="IPI48" s="54"/>
      <c r="IPJ48" s="54"/>
      <c r="IPK48" s="54"/>
      <c r="IPQ48" s="53"/>
      <c r="IPR48" s="54"/>
      <c r="IPS48" s="54"/>
      <c r="IPT48" s="54"/>
      <c r="IPU48" s="54"/>
      <c r="IPV48" s="54"/>
      <c r="IPW48" s="54"/>
      <c r="IQC48" s="53"/>
      <c r="IQD48" s="54"/>
      <c r="IQE48" s="54"/>
      <c r="IQF48" s="54"/>
      <c r="IQG48" s="54"/>
      <c r="IQH48" s="54"/>
      <c r="IQI48" s="54"/>
      <c r="IQO48" s="53"/>
      <c r="IQP48" s="54"/>
      <c r="IQQ48" s="54"/>
      <c r="IQR48" s="54"/>
      <c r="IQS48" s="54"/>
      <c r="IQT48" s="54"/>
      <c r="IQU48" s="54"/>
      <c r="IRA48" s="53"/>
      <c r="IRB48" s="54"/>
      <c r="IRC48" s="54"/>
      <c r="IRD48" s="54"/>
      <c r="IRE48" s="54"/>
      <c r="IRF48" s="54"/>
      <c r="IRG48" s="54"/>
      <c r="IRM48" s="53"/>
      <c r="IRN48" s="54"/>
      <c r="IRO48" s="54"/>
      <c r="IRP48" s="54"/>
      <c r="IRQ48" s="54"/>
      <c r="IRR48" s="54"/>
      <c r="IRS48" s="54"/>
      <c r="IRY48" s="53"/>
      <c r="IRZ48" s="54"/>
      <c r="ISA48" s="54"/>
      <c r="ISB48" s="54"/>
      <c r="ISC48" s="54"/>
      <c r="ISD48" s="54"/>
      <c r="ISE48" s="54"/>
      <c r="ISK48" s="53"/>
      <c r="ISL48" s="54"/>
      <c r="ISM48" s="54"/>
      <c r="ISN48" s="54"/>
      <c r="ISO48" s="54"/>
      <c r="ISP48" s="54"/>
      <c r="ISQ48" s="54"/>
      <c r="ISW48" s="53"/>
      <c r="ISX48" s="54"/>
      <c r="ISY48" s="54"/>
      <c r="ISZ48" s="54"/>
      <c r="ITA48" s="54"/>
      <c r="ITB48" s="54"/>
      <c r="ITC48" s="54"/>
      <c r="ITI48" s="53"/>
      <c r="ITJ48" s="54"/>
      <c r="ITK48" s="54"/>
      <c r="ITL48" s="54"/>
      <c r="ITM48" s="54"/>
      <c r="ITN48" s="54"/>
      <c r="ITO48" s="54"/>
      <c r="ITU48" s="53"/>
      <c r="ITV48" s="54"/>
      <c r="ITW48" s="54"/>
      <c r="ITX48" s="54"/>
      <c r="ITY48" s="54"/>
      <c r="ITZ48" s="54"/>
      <c r="IUA48" s="54"/>
      <c r="IUG48" s="53"/>
      <c r="IUH48" s="54"/>
      <c r="IUI48" s="54"/>
      <c r="IUJ48" s="54"/>
      <c r="IUK48" s="54"/>
      <c r="IUL48" s="54"/>
      <c r="IUM48" s="54"/>
      <c r="IUS48" s="53"/>
      <c r="IUT48" s="54"/>
      <c r="IUU48" s="54"/>
      <c r="IUV48" s="54"/>
      <c r="IUW48" s="54"/>
      <c r="IUX48" s="54"/>
      <c r="IUY48" s="54"/>
      <c r="IVE48" s="53"/>
      <c r="IVF48" s="54"/>
      <c r="IVG48" s="54"/>
      <c r="IVH48" s="54"/>
      <c r="IVI48" s="54"/>
      <c r="IVJ48" s="54"/>
      <c r="IVK48" s="54"/>
      <c r="IVQ48" s="53"/>
      <c r="IVR48" s="54"/>
      <c r="IVS48" s="54"/>
      <c r="IVT48" s="54"/>
      <c r="IVU48" s="54"/>
      <c r="IVV48" s="54"/>
      <c r="IVW48" s="54"/>
      <c r="IWC48" s="53"/>
      <c r="IWD48" s="54"/>
      <c r="IWE48" s="54"/>
      <c r="IWF48" s="54"/>
      <c r="IWG48" s="54"/>
      <c r="IWH48" s="54"/>
      <c r="IWI48" s="54"/>
      <c r="IWO48" s="53"/>
      <c r="IWP48" s="54"/>
      <c r="IWQ48" s="54"/>
      <c r="IWR48" s="54"/>
      <c r="IWS48" s="54"/>
      <c r="IWT48" s="54"/>
      <c r="IWU48" s="54"/>
      <c r="IXA48" s="53"/>
      <c r="IXB48" s="54"/>
      <c r="IXC48" s="54"/>
      <c r="IXD48" s="54"/>
      <c r="IXE48" s="54"/>
      <c r="IXF48" s="54"/>
      <c r="IXG48" s="54"/>
      <c r="IXM48" s="53"/>
      <c r="IXN48" s="54"/>
      <c r="IXO48" s="54"/>
      <c r="IXP48" s="54"/>
      <c r="IXQ48" s="54"/>
      <c r="IXR48" s="54"/>
      <c r="IXS48" s="54"/>
      <c r="IXY48" s="53"/>
      <c r="IXZ48" s="54"/>
      <c r="IYA48" s="54"/>
      <c r="IYB48" s="54"/>
      <c r="IYC48" s="54"/>
      <c r="IYD48" s="54"/>
      <c r="IYE48" s="54"/>
      <c r="IYK48" s="53"/>
      <c r="IYL48" s="54"/>
      <c r="IYM48" s="54"/>
      <c r="IYN48" s="54"/>
      <c r="IYO48" s="54"/>
      <c r="IYP48" s="54"/>
      <c r="IYQ48" s="54"/>
      <c r="IYW48" s="53"/>
      <c r="IYX48" s="54"/>
      <c r="IYY48" s="54"/>
      <c r="IYZ48" s="54"/>
      <c r="IZA48" s="54"/>
      <c r="IZB48" s="54"/>
      <c r="IZC48" s="54"/>
      <c r="IZI48" s="53"/>
      <c r="IZJ48" s="54"/>
      <c r="IZK48" s="54"/>
      <c r="IZL48" s="54"/>
      <c r="IZM48" s="54"/>
      <c r="IZN48" s="54"/>
      <c r="IZO48" s="54"/>
      <c r="IZU48" s="53"/>
      <c r="IZV48" s="54"/>
      <c r="IZW48" s="54"/>
      <c r="IZX48" s="54"/>
      <c r="IZY48" s="54"/>
      <c r="IZZ48" s="54"/>
      <c r="JAA48" s="54"/>
      <c r="JAG48" s="53"/>
      <c r="JAH48" s="54"/>
      <c r="JAI48" s="54"/>
      <c r="JAJ48" s="54"/>
      <c r="JAK48" s="54"/>
      <c r="JAL48" s="54"/>
      <c r="JAM48" s="54"/>
      <c r="JAS48" s="53"/>
      <c r="JAT48" s="54"/>
      <c r="JAU48" s="54"/>
      <c r="JAV48" s="54"/>
      <c r="JAW48" s="54"/>
      <c r="JAX48" s="54"/>
      <c r="JAY48" s="54"/>
      <c r="JBE48" s="53"/>
      <c r="JBF48" s="54"/>
      <c r="JBG48" s="54"/>
      <c r="JBH48" s="54"/>
      <c r="JBI48" s="54"/>
      <c r="JBJ48" s="54"/>
      <c r="JBK48" s="54"/>
      <c r="JBQ48" s="53"/>
      <c r="JBR48" s="54"/>
      <c r="JBS48" s="54"/>
      <c r="JBT48" s="54"/>
      <c r="JBU48" s="54"/>
      <c r="JBV48" s="54"/>
      <c r="JBW48" s="54"/>
      <c r="JCC48" s="53"/>
      <c r="JCD48" s="54"/>
      <c r="JCE48" s="54"/>
      <c r="JCF48" s="54"/>
      <c r="JCG48" s="54"/>
      <c r="JCH48" s="54"/>
      <c r="JCI48" s="54"/>
      <c r="JCO48" s="53"/>
      <c r="JCP48" s="54"/>
      <c r="JCQ48" s="54"/>
      <c r="JCR48" s="54"/>
      <c r="JCS48" s="54"/>
      <c r="JCT48" s="54"/>
      <c r="JCU48" s="54"/>
      <c r="JDA48" s="53"/>
      <c r="JDB48" s="54"/>
      <c r="JDC48" s="54"/>
      <c r="JDD48" s="54"/>
      <c r="JDE48" s="54"/>
      <c r="JDF48" s="54"/>
      <c r="JDG48" s="54"/>
      <c r="JDM48" s="53"/>
      <c r="JDN48" s="54"/>
      <c r="JDO48" s="54"/>
      <c r="JDP48" s="54"/>
      <c r="JDQ48" s="54"/>
      <c r="JDR48" s="54"/>
      <c r="JDS48" s="54"/>
      <c r="JDY48" s="53"/>
      <c r="JDZ48" s="54"/>
      <c r="JEA48" s="54"/>
      <c r="JEB48" s="54"/>
      <c r="JEC48" s="54"/>
      <c r="JED48" s="54"/>
      <c r="JEE48" s="54"/>
      <c r="JEK48" s="53"/>
      <c r="JEL48" s="54"/>
      <c r="JEM48" s="54"/>
      <c r="JEN48" s="54"/>
      <c r="JEO48" s="54"/>
      <c r="JEP48" s="54"/>
      <c r="JEQ48" s="54"/>
      <c r="JEW48" s="53"/>
      <c r="JEX48" s="54"/>
      <c r="JEY48" s="54"/>
      <c r="JEZ48" s="54"/>
      <c r="JFA48" s="54"/>
      <c r="JFB48" s="54"/>
      <c r="JFC48" s="54"/>
      <c r="JFI48" s="53"/>
      <c r="JFJ48" s="54"/>
      <c r="JFK48" s="54"/>
      <c r="JFL48" s="54"/>
      <c r="JFM48" s="54"/>
      <c r="JFN48" s="54"/>
      <c r="JFO48" s="54"/>
      <c r="JFU48" s="53"/>
      <c r="JFV48" s="54"/>
      <c r="JFW48" s="54"/>
      <c r="JFX48" s="54"/>
      <c r="JFY48" s="54"/>
      <c r="JFZ48" s="54"/>
      <c r="JGA48" s="54"/>
      <c r="JGG48" s="53"/>
      <c r="JGH48" s="54"/>
      <c r="JGI48" s="54"/>
      <c r="JGJ48" s="54"/>
      <c r="JGK48" s="54"/>
      <c r="JGL48" s="54"/>
      <c r="JGM48" s="54"/>
      <c r="JGS48" s="53"/>
      <c r="JGT48" s="54"/>
      <c r="JGU48" s="54"/>
      <c r="JGV48" s="54"/>
      <c r="JGW48" s="54"/>
      <c r="JGX48" s="54"/>
      <c r="JGY48" s="54"/>
      <c r="JHE48" s="53"/>
      <c r="JHF48" s="54"/>
      <c r="JHG48" s="54"/>
      <c r="JHH48" s="54"/>
      <c r="JHI48" s="54"/>
      <c r="JHJ48" s="54"/>
      <c r="JHK48" s="54"/>
      <c r="JHQ48" s="53"/>
      <c r="JHR48" s="54"/>
      <c r="JHS48" s="54"/>
      <c r="JHT48" s="54"/>
      <c r="JHU48" s="54"/>
      <c r="JHV48" s="54"/>
      <c r="JHW48" s="54"/>
      <c r="JIC48" s="53"/>
      <c r="JID48" s="54"/>
      <c r="JIE48" s="54"/>
      <c r="JIF48" s="54"/>
      <c r="JIG48" s="54"/>
      <c r="JIH48" s="54"/>
      <c r="JII48" s="54"/>
      <c r="JIO48" s="53"/>
      <c r="JIP48" s="54"/>
      <c r="JIQ48" s="54"/>
      <c r="JIR48" s="54"/>
      <c r="JIS48" s="54"/>
      <c r="JIT48" s="54"/>
      <c r="JIU48" s="54"/>
      <c r="JJA48" s="53"/>
      <c r="JJB48" s="54"/>
      <c r="JJC48" s="54"/>
      <c r="JJD48" s="54"/>
      <c r="JJE48" s="54"/>
      <c r="JJF48" s="54"/>
      <c r="JJG48" s="54"/>
      <c r="JJM48" s="53"/>
      <c r="JJN48" s="54"/>
      <c r="JJO48" s="54"/>
      <c r="JJP48" s="54"/>
      <c r="JJQ48" s="54"/>
      <c r="JJR48" s="54"/>
      <c r="JJS48" s="54"/>
      <c r="JJY48" s="53"/>
      <c r="JJZ48" s="54"/>
      <c r="JKA48" s="54"/>
      <c r="JKB48" s="54"/>
      <c r="JKC48" s="54"/>
      <c r="JKD48" s="54"/>
      <c r="JKE48" s="54"/>
      <c r="JKK48" s="53"/>
      <c r="JKL48" s="54"/>
      <c r="JKM48" s="54"/>
      <c r="JKN48" s="54"/>
      <c r="JKO48" s="54"/>
      <c r="JKP48" s="54"/>
      <c r="JKQ48" s="54"/>
      <c r="JKW48" s="53"/>
      <c r="JKX48" s="54"/>
      <c r="JKY48" s="54"/>
      <c r="JKZ48" s="54"/>
      <c r="JLA48" s="54"/>
      <c r="JLB48" s="54"/>
      <c r="JLC48" s="54"/>
      <c r="JLI48" s="53"/>
      <c r="JLJ48" s="54"/>
      <c r="JLK48" s="54"/>
      <c r="JLL48" s="54"/>
      <c r="JLM48" s="54"/>
      <c r="JLN48" s="54"/>
      <c r="JLO48" s="54"/>
      <c r="JLU48" s="53"/>
      <c r="JLV48" s="54"/>
      <c r="JLW48" s="54"/>
      <c r="JLX48" s="54"/>
      <c r="JLY48" s="54"/>
      <c r="JLZ48" s="54"/>
      <c r="JMA48" s="54"/>
      <c r="JMG48" s="53"/>
      <c r="JMH48" s="54"/>
      <c r="JMI48" s="54"/>
      <c r="JMJ48" s="54"/>
      <c r="JMK48" s="54"/>
      <c r="JML48" s="54"/>
      <c r="JMM48" s="54"/>
      <c r="JMS48" s="53"/>
      <c r="JMT48" s="54"/>
      <c r="JMU48" s="54"/>
      <c r="JMV48" s="54"/>
      <c r="JMW48" s="54"/>
      <c r="JMX48" s="54"/>
      <c r="JMY48" s="54"/>
      <c r="JNE48" s="53"/>
      <c r="JNF48" s="54"/>
      <c r="JNG48" s="54"/>
      <c r="JNH48" s="54"/>
      <c r="JNI48" s="54"/>
      <c r="JNJ48" s="54"/>
      <c r="JNK48" s="54"/>
      <c r="JNQ48" s="53"/>
      <c r="JNR48" s="54"/>
      <c r="JNS48" s="54"/>
      <c r="JNT48" s="54"/>
      <c r="JNU48" s="54"/>
      <c r="JNV48" s="54"/>
      <c r="JNW48" s="54"/>
      <c r="JOC48" s="53"/>
      <c r="JOD48" s="54"/>
      <c r="JOE48" s="54"/>
      <c r="JOF48" s="54"/>
      <c r="JOG48" s="54"/>
      <c r="JOH48" s="54"/>
      <c r="JOI48" s="54"/>
      <c r="JOO48" s="53"/>
      <c r="JOP48" s="54"/>
      <c r="JOQ48" s="54"/>
      <c r="JOR48" s="54"/>
      <c r="JOS48" s="54"/>
      <c r="JOT48" s="54"/>
      <c r="JOU48" s="54"/>
      <c r="JPA48" s="53"/>
      <c r="JPB48" s="54"/>
      <c r="JPC48" s="54"/>
      <c r="JPD48" s="54"/>
      <c r="JPE48" s="54"/>
      <c r="JPF48" s="54"/>
      <c r="JPG48" s="54"/>
      <c r="JPM48" s="53"/>
      <c r="JPN48" s="54"/>
      <c r="JPO48" s="54"/>
      <c r="JPP48" s="54"/>
      <c r="JPQ48" s="54"/>
      <c r="JPR48" s="54"/>
      <c r="JPS48" s="54"/>
      <c r="JPY48" s="53"/>
      <c r="JPZ48" s="54"/>
      <c r="JQA48" s="54"/>
      <c r="JQB48" s="54"/>
      <c r="JQC48" s="54"/>
      <c r="JQD48" s="54"/>
      <c r="JQE48" s="54"/>
      <c r="JQK48" s="53"/>
      <c r="JQL48" s="54"/>
      <c r="JQM48" s="54"/>
      <c r="JQN48" s="54"/>
      <c r="JQO48" s="54"/>
      <c r="JQP48" s="54"/>
      <c r="JQQ48" s="54"/>
      <c r="JQW48" s="53"/>
      <c r="JQX48" s="54"/>
      <c r="JQY48" s="54"/>
      <c r="JQZ48" s="54"/>
      <c r="JRA48" s="54"/>
      <c r="JRB48" s="54"/>
      <c r="JRC48" s="54"/>
      <c r="JRI48" s="53"/>
      <c r="JRJ48" s="54"/>
      <c r="JRK48" s="54"/>
      <c r="JRL48" s="54"/>
      <c r="JRM48" s="54"/>
      <c r="JRN48" s="54"/>
      <c r="JRO48" s="54"/>
      <c r="JRU48" s="53"/>
      <c r="JRV48" s="54"/>
      <c r="JRW48" s="54"/>
      <c r="JRX48" s="54"/>
      <c r="JRY48" s="54"/>
      <c r="JRZ48" s="54"/>
      <c r="JSA48" s="54"/>
      <c r="JSG48" s="53"/>
      <c r="JSH48" s="54"/>
      <c r="JSI48" s="54"/>
      <c r="JSJ48" s="54"/>
      <c r="JSK48" s="54"/>
      <c r="JSL48" s="54"/>
      <c r="JSM48" s="54"/>
      <c r="JSS48" s="53"/>
      <c r="JST48" s="54"/>
      <c r="JSU48" s="54"/>
      <c r="JSV48" s="54"/>
      <c r="JSW48" s="54"/>
      <c r="JSX48" s="54"/>
      <c r="JSY48" s="54"/>
      <c r="JTE48" s="53"/>
      <c r="JTF48" s="54"/>
      <c r="JTG48" s="54"/>
      <c r="JTH48" s="54"/>
      <c r="JTI48" s="54"/>
      <c r="JTJ48" s="54"/>
      <c r="JTK48" s="54"/>
      <c r="JTQ48" s="53"/>
      <c r="JTR48" s="54"/>
      <c r="JTS48" s="54"/>
      <c r="JTT48" s="54"/>
      <c r="JTU48" s="54"/>
      <c r="JTV48" s="54"/>
      <c r="JTW48" s="54"/>
      <c r="JUC48" s="53"/>
      <c r="JUD48" s="54"/>
      <c r="JUE48" s="54"/>
      <c r="JUF48" s="54"/>
      <c r="JUG48" s="54"/>
      <c r="JUH48" s="54"/>
      <c r="JUI48" s="54"/>
      <c r="JUO48" s="53"/>
      <c r="JUP48" s="54"/>
      <c r="JUQ48" s="54"/>
      <c r="JUR48" s="54"/>
      <c r="JUS48" s="54"/>
      <c r="JUT48" s="54"/>
      <c r="JUU48" s="54"/>
      <c r="JVA48" s="53"/>
      <c r="JVB48" s="54"/>
      <c r="JVC48" s="54"/>
      <c r="JVD48" s="54"/>
      <c r="JVE48" s="54"/>
      <c r="JVF48" s="54"/>
      <c r="JVG48" s="54"/>
      <c r="JVM48" s="53"/>
      <c r="JVN48" s="54"/>
      <c r="JVO48" s="54"/>
      <c r="JVP48" s="54"/>
      <c r="JVQ48" s="54"/>
      <c r="JVR48" s="54"/>
      <c r="JVS48" s="54"/>
      <c r="JVY48" s="53"/>
      <c r="JVZ48" s="54"/>
      <c r="JWA48" s="54"/>
      <c r="JWB48" s="54"/>
      <c r="JWC48" s="54"/>
      <c r="JWD48" s="54"/>
      <c r="JWE48" s="54"/>
      <c r="JWK48" s="53"/>
      <c r="JWL48" s="54"/>
      <c r="JWM48" s="54"/>
      <c r="JWN48" s="54"/>
      <c r="JWO48" s="54"/>
      <c r="JWP48" s="54"/>
      <c r="JWQ48" s="54"/>
      <c r="JWW48" s="53"/>
      <c r="JWX48" s="54"/>
      <c r="JWY48" s="54"/>
      <c r="JWZ48" s="54"/>
      <c r="JXA48" s="54"/>
      <c r="JXB48" s="54"/>
      <c r="JXC48" s="54"/>
      <c r="JXI48" s="53"/>
      <c r="JXJ48" s="54"/>
      <c r="JXK48" s="54"/>
      <c r="JXL48" s="54"/>
      <c r="JXM48" s="54"/>
      <c r="JXN48" s="54"/>
      <c r="JXO48" s="54"/>
      <c r="JXU48" s="53"/>
      <c r="JXV48" s="54"/>
      <c r="JXW48" s="54"/>
      <c r="JXX48" s="54"/>
      <c r="JXY48" s="54"/>
      <c r="JXZ48" s="54"/>
      <c r="JYA48" s="54"/>
      <c r="JYG48" s="53"/>
      <c r="JYH48" s="54"/>
      <c r="JYI48" s="54"/>
      <c r="JYJ48" s="54"/>
      <c r="JYK48" s="54"/>
      <c r="JYL48" s="54"/>
      <c r="JYM48" s="54"/>
      <c r="JYS48" s="53"/>
      <c r="JYT48" s="54"/>
      <c r="JYU48" s="54"/>
      <c r="JYV48" s="54"/>
      <c r="JYW48" s="54"/>
      <c r="JYX48" s="54"/>
      <c r="JYY48" s="54"/>
      <c r="JZE48" s="53"/>
      <c r="JZF48" s="54"/>
      <c r="JZG48" s="54"/>
      <c r="JZH48" s="54"/>
      <c r="JZI48" s="54"/>
      <c r="JZJ48" s="54"/>
      <c r="JZK48" s="54"/>
      <c r="JZQ48" s="53"/>
      <c r="JZR48" s="54"/>
      <c r="JZS48" s="54"/>
      <c r="JZT48" s="54"/>
      <c r="JZU48" s="54"/>
      <c r="JZV48" s="54"/>
      <c r="JZW48" s="54"/>
      <c r="KAC48" s="53"/>
      <c r="KAD48" s="54"/>
      <c r="KAE48" s="54"/>
      <c r="KAF48" s="54"/>
      <c r="KAG48" s="54"/>
      <c r="KAH48" s="54"/>
      <c r="KAI48" s="54"/>
      <c r="KAO48" s="53"/>
      <c r="KAP48" s="54"/>
      <c r="KAQ48" s="54"/>
      <c r="KAR48" s="54"/>
      <c r="KAS48" s="54"/>
      <c r="KAT48" s="54"/>
      <c r="KAU48" s="54"/>
      <c r="KBA48" s="53"/>
      <c r="KBB48" s="54"/>
      <c r="KBC48" s="54"/>
      <c r="KBD48" s="54"/>
      <c r="KBE48" s="54"/>
      <c r="KBF48" s="54"/>
      <c r="KBG48" s="54"/>
      <c r="KBM48" s="53"/>
      <c r="KBN48" s="54"/>
      <c r="KBO48" s="54"/>
      <c r="KBP48" s="54"/>
      <c r="KBQ48" s="54"/>
      <c r="KBR48" s="54"/>
      <c r="KBS48" s="54"/>
      <c r="KBY48" s="53"/>
      <c r="KBZ48" s="54"/>
      <c r="KCA48" s="54"/>
      <c r="KCB48" s="54"/>
      <c r="KCC48" s="54"/>
      <c r="KCD48" s="54"/>
      <c r="KCE48" s="54"/>
      <c r="KCK48" s="53"/>
      <c r="KCL48" s="54"/>
      <c r="KCM48" s="54"/>
      <c r="KCN48" s="54"/>
      <c r="KCO48" s="54"/>
      <c r="KCP48" s="54"/>
      <c r="KCQ48" s="54"/>
      <c r="KCW48" s="53"/>
      <c r="KCX48" s="54"/>
      <c r="KCY48" s="54"/>
      <c r="KCZ48" s="54"/>
      <c r="KDA48" s="54"/>
      <c r="KDB48" s="54"/>
      <c r="KDC48" s="54"/>
      <c r="KDI48" s="53"/>
      <c r="KDJ48" s="54"/>
      <c r="KDK48" s="54"/>
      <c r="KDL48" s="54"/>
      <c r="KDM48" s="54"/>
      <c r="KDN48" s="54"/>
      <c r="KDO48" s="54"/>
      <c r="KDU48" s="53"/>
      <c r="KDV48" s="54"/>
      <c r="KDW48" s="54"/>
      <c r="KDX48" s="54"/>
      <c r="KDY48" s="54"/>
      <c r="KDZ48" s="54"/>
      <c r="KEA48" s="54"/>
      <c r="KEG48" s="53"/>
      <c r="KEH48" s="54"/>
      <c r="KEI48" s="54"/>
      <c r="KEJ48" s="54"/>
      <c r="KEK48" s="54"/>
      <c r="KEL48" s="54"/>
      <c r="KEM48" s="54"/>
      <c r="KES48" s="53"/>
      <c r="KET48" s="54"/>
      <c r="KEU48" s="54"/>
      <c r="KEV48" s="54"/>
      <c r="KEW48" s="54"/>
      <c r="KEX48" s="54"/>
      <c r="KEY48" s="54"/>
      <c r="KFE48" s="53"/>
      <c r="KFF48" s="54"/>
      <c r="KFG48" s="54"/>
      <c r="KFH48" s="54"/>
      <c r="KFI48" s="54"/>
      <c r="KFJ48" s="54"/>
      <c r="KFK48" s="54"/>
      <c r="KFQ48" s="53"/>
      <c r="KFR48" s="54"/>
      <c r="KFS48" s="54"/>
      <c r="KFT48" s="54"/>
      <c r="KFU48" s="54"/>
      <c r="KFV48" s="54"/>
      <c r="KFW48" s="54"/>
      <c r="KGC48" s="53"/>
      <c r="KGD48" s="54"/>
      <c r="KGE48" s="54"/>
      <c r="KGF48" s="54"/>
      <c r="KGG48" s="54"/>
      <c r="KGH48" s="54"/>
      <c r="KGI48" s="54"/>
      <c r="KGO48" s="53"/>
      <c r="KGP48" s="54"/>
      <c r="KGQ48" s="54"/>
      <c r="KGR48" s="54"/>
      <c r="KGS48" s="54"/>
      <c r="KGT48" s="54"/>
      <c r="KGU48" s="54"/>
      <c r="KHA48" s="53"/>
      <c r="KHB48" s="54"/>
      <c r="KHC48" s="54"/>
      <c r="KHD48" s="54"/>
      <c r="KHE48" s="54"/>
      <c r="KHF48" s="54"/>
      <c r="KHG48" s="54"/>
      <c r="KHM48" s="53"/>
      <c r="KHN48" s="54"/>
      <c r="KHO48" s="54"/>
      <c r="KHP48" s="54"/>
      <c r="KHQ48" s="54"/>
      <c r="KHR48" s="54"/>
      <c r="KHS48" s="54"/>
      <c r="KHY48" s="53"/>
      <c r="KHZ48" s="54"/>
      <c r="KIA48" s="54"/>
      <c r="KIB48" s="54"/>
      <c r="KIC48" s="54"/>
      <c r="KID48" s="54"/>
      <c r="KIE48" s="54"/>
      <c r="KIK48" s="53"/>
      <c r="KIL48" s="54"/>
      <c r="KIM48" s="54"/>
      <c r="KIN48" s="54"/>
      <c r="KIO48" s="54"/>
      <c r="KIP48" s="54"/>
      <c r="KIQ48" s="54"/>
      <c r="KIW48" s="53"/>
      <c r="KIX48" s="54"/>
      <c r="KIY48" s="54"/>
      <c r="KIZ48" s="54"/>
      <c r="KJA48" s="54"/>
      <c r="KJB48" s="54"/>
      <c r="KJC48" s="54"/>
      <c r="KJI48" s="53"/>
      <c r="KJJ48" s="54"/>
      <c r="KJK48" s="54"/>
      <c r="KJL48" s="54"/>
      <c r="KJM48" s="54"/>
      <c r="KJN48" s="54"/>
      <c r="KJO48" s="54"/>
      <c r="KJU48" s="53"/>
      <c r="KJV48" s="54"/>
      <c r="KJW48" s="54"/>
      <c r="KJX48" s="54"/>
      <c r="KJY48" s="54"/>
      <c r="KJZ48" s="54"/>
      <c r="KKA48" s="54"/>
      <c r="KKG48" s="53"/>
      <c r="KKH48" s="54"/>
      <c r="KKI48" s="54"/>
      <c r="KKJ48" s="54"/>
      <c r="KKK48" s="54"/>
      <c r="KKL48" s="54"/>
      <c r="KKM48" s="54"/>
      <c r="KKS48" s="53"/>
      <c r="KKT48" s="54"/>
      <c r="KKU48" s="54"/>
      <c r="KKV48" s="54"/>
      <c r="KKW48" s="54"/>
      <c r="KKX48" s="54"/>
      <c r="KKY48" s="54"/>
      <c r="KLE48" s="53"/>
      <c r="KLF48" s="54"/>
      <c r="KLG48" s="54"/>
      <c r="KLH48" s="54"/>
      <c r="KLI48" s="54"/>
      <c r="KLJ48" s="54"/>
      <c r="KLK48" s="54"/>
      <c r="KLQ48" s="53"/>
      <c r="KLR48" s="54"/>
      <c r="KLS48" s="54"/>
      <c r="KLT48" s="54"/>
      <c r="KLU48" s="54"/>
      <c r="KLV48" s="54"/>
      <c r="KLW48" s="54"/>
      <c r="KMC48" s="53"/>
      <c r="KMD48" s="54"/>
      <c r="KME48" s="54"/>
      <c r="KMF48" s="54"/>
      <c r="KMG48" s="54"/>
      <c r="KMH48" s="54"/>
      <c r="KMI48" s="54"/>
      <c r="KMO48" s="53"/>
      <c r="KMP48" s="54"/>
      <c r="KMQ48" s="54"/>
      <c r="KMR48" s="54"/>
      <c r="KMS48" s="54"/>
      <c r="KMT48" s="54"/>
      <c r="KMU48" s="54"/>
      <c r="KNA48" s="53"/>
      <c r="KNB48" s="54"/>
      <c r="KNC48" s="54"/>
      <c r="KND48" s="54"/>
      <c r="KNE48" s="54"/>
      <c r="KNF48" s="54"/>
      <c r="KNG48" s="54"/>
      <c r="KNM48" s="53"/>
      <c r="KNN48" s="54"/>
      <c r="KNO48" s="54"/>
      <c r="KNP48" s="54"/>
      <c r="KNQ48" s="54"/>
      <c r="KNR48" s="54"/>
      <c r="KNS48" s="54"/>
      <c r="KNY48" s="53"/>
      <c r="KNZ48" s="54"/>
      <c r="KOA48" s="54"/>
      <c r="KOB48" s="54"/>
      <c r="KOC48" s="54"/>
      <c r="KOD48" s="54"/>
      <c r="KOE48" s="54"/>
      <c r="KOK48" s="53"/>
      <c r="KOL48" s="54"/>
      <c r="KOM48" s="54"/>
      <c r="KON48" s="54"/>
      <c r="KOO48" s="54"/>
      <c r="KOP48" s="54"/>
      <c r="KOQ48" s="54"/>
      <c r="KOW48" s="53"/>
      <c r="KOX48" s="54"/>
      <c r="KOY48" s="54"/>
      <c r="KOZ48" s="54"/>
      <c r="KPA48" s="54"/>
      <c r="KPB48" s="54"/>
      <c r="KPC48" s="54"/>
      <c r="KPI48" s="53"/>
      <c r="KPJ48" s="54"/>
      <c r="KPK48" s="54"/>
      <c r="KPL48" s="54"/>
      <c r="KPM48" s="54"/>
      <c r="KPN48" s="54"/>
      <c r="KPO48" s="54"/>
      <c r="KPU48" s="53"/>
      <c r="KPV48" s="54"/>
      <c r="KPW48" s="54"/>
      <c r="KPX48" s="54"/>
      <c r="KPY48" s="54"/>
      <c r="KPZ48" s="54"/>
      <c r="KQA48" s="54"/>
      <c r="KQG48" s="53"/>
      <c r="KQH48" s="54"/>
      <c r="KQI48" s="54"/>
      <c r="KQJ48" s="54"/>
      <c r="KQK48" s="54"/>
      <c r="KQL48" s="54"/>
      <c r="KQM48" s="54"/>
      <c r="KQS48" s="53"/>
      <c r="KQT48" s="54"/>
      <c r="KQU48" s="54"/>
      <c r="KQV48" s="54"/>
      <c r="KQW48" s="54"/>
      <c r="KQX48" s="54"/>
      <c r="KQY48" s="54"/>
      <c r="KRE48" s="53"/>
      <c r="KRF48" s="54"/>
      <c r="KRG48" s="54"/>
      <c r="KRH48" s="54"/>
      <c r="KRI48" s="54"/>
      <c r="KRJ48" s="54"/>
      <c r="KRK48" s="54"/>
      <c r="KRQ48" s="53"/>
      <c r="KRR48" s="54"/>
      <c r="KRS48" s="54"/>
      <c r="KRT48" s="54"/>
      <c r="KRU48" s="54"/>
      <c r="KRV48" s="54"/>
      <c r="KRW48" s="54"/>
      <c r="KSC48" s="53"/>
      <c r="KSD48" s="54"/>
      <c r="KSE48" s="54"/>
      <c r="KSF48" s="54"/>
      <c r="KSG48" s="54"/>
      <c r="KSH48" s="54"/>
      <c r="KSI48" s="54"/>
      <c r="KSO48" s="53"/>
      <c r="KSP48" s="54"/>
      <c r="KSQ48" s="54"/>
      <c r="KSR48" s="54"/>
      <c r="KSS48" s="54"/>
      <c r="KST48" s="54"/>
      <c r="KSU48" s="54"/>
      <c r="KTA48" s="53"/>
      <c r="KTB48" s="54"/>
      <c r="KTC48" s="54"/>
      <c r="KTD48" s="54"/>
      <c r="KTE48" s="54"/>
      <c r="KTF48" s="54"/>
      <c r="KTG48" s="54"/>
      <c r="KTM48" s="53"/>
      <c r="KTN48" s="54"/>
      <c r="KTO48" s="54"/>
      <c r="KTP48" s="54"/>
      <c r="KTQ48" s="54"/>
      <c r="KTR48" s="54"/>
      <c r="KTS48" s="54"/>
      <c r="KTY48" s="53"/>
      <c r="KTZ48" s="54"/>
      <c r="KUA48" s="54"/>
      <c r="KUB48" s="54"/>
      <c r="KUC48" s="54"/>
      <c r="KUD48" s="54"/>
      <c r="KUE48" s="54"/>
      <c r="KUK48" s="53"/>
      <c r="KUL48" s="54"/>
      <c r="KUM48" s="54"/>
      <c r="KUN48" s="54"/>
      <c r="KUO48" s="54"/>
      <c r="KUP48" s="54"/>
      <c r="KUQ48" s="54"/>
      <c r="KUW48" s="53"/>
      <c r="KUX48" s="54"/>
      <c r="KUY48" s="54"/>
      <c r="KUZ48" s="54"/>
      <c r="KVA48" s="54"/>
      <c r="KVB48" s="54"/>
      <c r="KVC48" s="54"/>
      <c r="KVI48" s="53"/>
      <c r="KVJ48" s="54"/>
      <c r="KVK48" s="54"/>
      <c r="KVL48" s="54"/>
      <c r="KVM48" s="54"/>
      <c r="KVN48" s="54"/>
      <c r="KVO48" s="54"/>
      <c r="KVU48" s="53"/>
      <c r="KVV48" s="54"/>
      <c r="KVW48" s="54"/>
      <c r="KVX48" s="54"/>
      <c r="KVY48" s="54"/>
      <c r="KVZ48" s="54"/>
      <c r="KWA48" s="54"/>
      <c r="KWG48" s="53"/>
      <c r="KWH48" s="54"/>
      <c r="KWI48" s="54"/>
      <c r="KWJ48" s="54"/>
      <c r="KWK48" s="54"/>
      <c r="KWL48" s="54"/>
      <c r="KWM48" s="54"/>
      <c r="KWS48" s="53"/>
      <c r="KWT48" s="54"/>
      <c r="KWU48" s="54"/>
      <c r="KWV48" s="54"/>
      <c r="KWW48" s="54"/>
      <c r="KWX48" s="54"/>
      <c r="KWY48" s="54"/>
      <c r="KXE48" s="53"/>
      <c r="KXF48" s="54"/>
      <c r="KXG48" s="54"/>
      <c r="KXH48" s="54"/>
      <c r="KXI48" s="54"/>
      <c r="KXJ48" s="54"/>
      <c r="KXK48" s="54"/>
      <c r="KXQ48" s="53"/>
      <c r="KXR48" s="54"/>
      <c r="KXS48" s="54"/>
      <c r="KXT48" s="54"/>
      <c r="KXU48" s="54"/>
      <c r="KXV48" s="54"/>
      <c r="KXW48" s="54"/>
      <c r="KYC48" s="53"/>
      <c r="KYD48" s="54"/>
      <c r="KYE48" s="54"/>
      <c r="KYF48" s="54"/>
      <c r="KYG48" s="54"/>
      <c r="KYH48" s="54"/>
      <c r="KYI48" s="54"/>
      <c r="KYO48" s="53"/>
      <c r="KYP48" s="54"/>
      <c r="KYQ48" s="54"/>
      <c r="KYR48" s="54"/>
      <c r="KYS48" s="54"/>
      <c r="KYT48" s="54"/>
      <c r="KYU48" s="54"/>
      <c r="KZA48" s="53"/>
      <c r="KZB48" s="54"/>
      <c r="KZC48" s="54"/>
      <c r="KZD48" s="54"/>
      <c r="KZE48" s="54"/>
      <c r="KZF48" s="54"/>
      <c r="KZG48" s="54"/>
      <c r="KZM48" s="53"/>
      <c r="KZN48" s="54"/>
      <c r="KZO48" s="54"/>
      <c r="KZP48" s="54"/>
      <c r="KZQ48" s="54"/>
      <c r="KZR48" s="54"/>
      <c r="KZS48" s="54"/>
      <c r="KZY48" s="53"/>
      <c r="KZZ48" s="54"/>
      <c r="LAA48" s="54"/>
      <c r="LAB48" s="54"/>
      <c r="LAC48" s="54"/>
      <c r="LAD48" s="54"/>
      <c r="LAE48" s="54"/>
      <c r="LAK48" s="53"/>
      <c r="LAL48" s="54"/>
      <c r="LAM48" s="54"/>
      <c r="LAN48" s="54"/>
      <c r="LAO48" s="54"/>
      <c r="LAP48" s="54"/>
      <c r="LAQ48" s="54"/>
      <c r="LAW48" s="53"/>
      <c r="LAX48" s="54"/>
      <c r="LAY48" s="54"/>
      <c r="LAZ48" s="54"/>
      <c r="LBA48" s="54"/>
      <c r="LBB48" s="54"/>
      <c r="LBC48" s="54"/>
      <c r="LBI48" s="53"/>
      <c r="LBJ48" s="54"/>
      <c r="LBK48" s="54"/>
      <c r="LBL48" s="54"/>
      <c r="LBM48" s="54"/>
      <c r="LBN48" s="54"/>
      <c r="LBO48" s="54"/>
      <c r="LBU48" s="53"/>
      <c r="LBV48" s="54"/>
      <c r="LBW48" s="54"/>
      <c r="LBX48" s="54"/>
      <c r="LBY48" s="54"/>
      <c r="LBZ48" s="54"/>
      <c r="LCA48" s="54"/>
      <c r="LCG48" s="53"/>
      <c r="LCH48" s="54"/>
      <c r="LCI48" s="54"/>
      <c r="LCJ48" s="54"/>
      <c r="LCK48" s="54"/>
      <c r="LCL48" s="54"/>
      <c r="LCM48" s="54"/>
      <c r="LCS48" s="53"/>
      <c r="LCT48" s="54"/>
      <c r="LCU48" s="54"/>
      <c r="LCV48" s="54"/>
      <c r="LCW48" s="54"/>
      <c r="LCX48" s="54"/>
      <c r="LCY48" s="54"/>
      <c r="LDE48" s="53"/>
      <c r="LDF48" s="54"/>
      <c r="LDG48" s="54"/>
      <c r="LDH48" s="54"/>
      <c r="LDI48" s="54"/>
      <c r="LDJ48" s="54"/>
      <c r="LDK48" s="54"/>
      <c r="LDQ48" s="53"/>
      <c r="LDR48" s="54"/>
      <c r="LDS48" s="54"/>
      <c r="LDT48" s="54"/>
      <c r="LDU48" s="54"/>
      <c r="LDV48" s="54"/>
      <c r="LDW48" s="54"/>
      <c r="LEC48" s="53"/>
      <c r="LED48" s="54"/>
      <c r="LEE48" s="54"/>
      <c r="LEF48" s="54"/>
      <c r="LEG48" s="54"/>
      <c r="LEH48" s="54"/>
      <c r="LEI48" s="54"/>
      <c r="LEO48" s="53"/>
      <c r="LEP48" s="54"/>
      <c r="LEQ48" s="54"/>
      <c r="LER48" s="54"/>
      <c r="LES48" s="54"/>
      <c r="LET48" s="54"/>
      <c r="LEU48" s="54"/>
      <c r="LFA48" s="53"/>
      <c r="LFB48" s="54"/>
      <c r="LFC48" s="54"/>
      <c r="LFD48" s="54"/>
      <c r="LFE48" s="54"/>
      <c r="LFF48" s="54"/>
      <c r="LFG48" s="54"/>
      <c r="LFM48" s="53"/>
      <c r="LFN48" s="54"/>
      <c r="LFO48" s="54"/>
      <c r="LFP48" s="54"/>
      <c r="LFQ48" s="54"/>
      <c r="LFR48" s="54"/>
      <c r="LFS48" s="54"/>
      <c r="LFY48" s="53"/>
      <c r="LFZ48" s="54"/>
      <c r="LGA48" s="54"/>
      <c r="LGB48" s="54"/>
      <c r="LGC48" s="54"/>
      <c r="LGD48" s="54"/>
      <c r="LGE48" s="54"/>
      <c r="LGK48" s="53"/>
      <c r="LGL48" s="54"/>
      <c r="LGM48" s="54"/>
      <c r="LGN48" s="54"/>
      <c r="LGO48" s="54"/>
      <c r="LGP48" s="54"/>
      <c r="LGQ48" s="54"/>
      <c r="LGW48" s="53"/>
      <c r="LGX48" s="54"/>
      <c r="LGY48" s="54"/>
      <c r="LGZ48" s="54"/>
      <c r="LHA48" s="54"/>
      <c r="LHB48" s="54"/>
      <c r="LHC48" s="54"/>
      <c r="LHI48" s="53"/>
      <c r="LHJ48" s="54"/>
      <c r="LHK48" s="54"/>
      <c r="LHL48" s="54"/>
      <c r="LHM48" s="54"/>
      <c r="LHN48" s="54"/>
      <c r="LHO48" s="54"/>
      <c r="LHU48" s="53"/>
      <c r="LHV48" s="54"/>
      <c r="LHW48" s="54"/>
      <c r="LHX48" s="54"/>
      <c r="LHY48" s="54"/>
      <c r="LHZ48" s="54"/>
      <c r="LIA48" s="54"/>
      <c r="LIG48" s="53"/>
      <c r="LIH48" s="54"/>
      <c r="LII48" s="54"/>
      <c r="LIJ48" s="54"/>
      <c r="LIK48" s="54"/>
      <c r="LIL48" s="54"/>
      <c r="LIM48" s="54"/>
      <c r="LIS48" s="53"/>
      <c r="LIT48" s="54"/>
      <c r="LIU48" s="54"/>
      <c r="LIV48" s="54"/>
      <c r="LIW48" s="54"/>
      <c r="LIX48" s="54"/>
      <c r="LIY48" s="54"/>
      <c r="LJE48" s="53"/>
      <c r="LJF48" s="54"/>
      <c r="LJG48" s="54"/>
      <c r="LJH48" s="54"/>
      <c r="LJI48" s="54"/>
      <c r="LJJ48" s="54"/>
      <c r="LJK48" s="54"/>
      <c r="LJQ48" s="53"/>
      <c r="LJR48" s="54"/>
      <c r="LJS48" s="54"/>
      <c r="LJT48" s="54"/>
      <c r="LJU48" s="54"/>
      <c r="LJV48" s="54"/>
      <c r="LJW48" s="54"/>
      <c r="LKC48" s="53"/>
      <c r="LKD48" s="54"/>
      <c r="LKE48" s="54"/>
      <c r="LKF48" s="54"/>
      <c r="LKG48" s="54"/>
      <c r="LKH48" s="54"/>
      <c r="LKI48" s="54"/>
      <c r="LKO48" s="53"/>
      <c r="LKP48" s="54"/>
      <c r="LKQ48" s="54"/>
      <c r="LKR48" s="54"/>
      <c r="LKS48" s="54"/>
      <c r="LKT48" s="54"/>
      <c r="LKU48" s="54"/>
      <c r="LLA48" s="53"/>
      <c r="LLB48" s="54"/>
      <c r="LLC48" s="54"/>
      <c r="LLD48" s="54"/>
      <c r="LLE48" s="54"/>
      <c r="LLF48" s="54"/>
      <c r="LLG48" s="54"/>
      <c r="LLM48" s="53"/>
      <c r="LLN48" s="54"/>
      <c r="LLO48" s="54"/>
      <c r="LLP48" s="54"/>
      <c r="LLQ48" s="54"/>
      <c r="LLR48" s="54"/>
      <c r="LLS48" s="54"/>
      <c r="LLY48" s="53"/>
      <c r="LLZ48" s="54"/>
      <c r="LMA48" s="54"/>
      <c r="LMB48" s="54"/>
      <c r="LMC48" s="54"/>
      <c r="LMD48" s="54"/>
      <c r="LME48" s="54"/>
      <c r="LMK48" s="53"/>
      <c r="LML48" s="54"/>
      <c r="LMM48" s="54"/>
      <c r="LMN48" s="54"/>
      <c r="LMO48" s="54"/>
      <c r="LMP48" s="54"/>
      <c r="LMQ48" s="54"/>
      <c r="LMW48" s="53"/>
      <c r="LMX48" s="54"/>
      <c r="LMY48" s="54"/>
      <c r="LMZ48" s="54"/>
      <c r="LNA48" s="54"/>
      <c r="LNB48" s="54"/>
      <c r="LNC48" s="54"/>
      <c r="LNI48" s="53"/>
      <c r="LNJ48" s="54"/>
      <c r="LNK48" s="54"/>
      <c r="LNL48" s="54"/>
      <c r="LNM48" s="54"/>
      <c r="LNN48" s="54"/>
      <c r="LNO48" s="54"/>
      <c r="LNU48" s="53"/>
      <c r="LNV48" s="54"/>
      <c r="LNW48" s="54"/>
      <c r="LNX48" s="54"/>
      <c r="LNY48" s="54"/>
      <c r="LNZ48" s="54"/>
      <c r="LOA48" s="54"/>
      <c r="LOG48" s="53"/>
      <c r="LOH48" s="54"/>
      <c r="LOI48" s="54"/>
      <c r="LOJ48" s="54"/>
      <c r="LOK48" s="54"/>
      <c r="LOL48" s="54"/>
      <c r="LOM48" s="54"/>
      <c r="LOS48" s="53"/>
      <c r="LOT48" s="54"/>
      <c r="LOU48" s="54"/>
      <c r="LOV48" s="54"/>
      <c r="LOW48" s="54"/>
      <c r="LOX48" s="54"/>
      <c r="LOY48" s="54"/>
      <c r="LPE48" s="53"/>
      <c r="LPF48" s="54"/>
      <c r="LPG48" s="54"/>
      <c r="LPH48" s="54"/>
      <c r="LPI48" s="54"/>
      <c r="LPJ48" s="54"/>
      <c r="LPK48" s="54"/>
      <c r="LPQ48" s="53"/>
      <c r="LPR48" s="54"/>
      <c r="LPS48" s="54"/>
      <c r="LPT48" s="54"/>
      <c r="LPU48" s="54"/>
      <c r="LPV48" s="54"/>
      <c r="LPW48" s="54"/>
      <c r="LQC48" s="53"/>
      <c r="LQD48" s="54"/>
      <c r="LQE48" s="54"/>
      <c r="LQF48" s="54"/>
      <c r="LQG48" s="54"/>
      <c r="LQH48" s="54"/>
      <c r="LQI48" s="54"/>
      <c r="LQO48" s="53"/>
      <c r="LQP48" s="54"/>
      <c r="LQQ48" s="54"/>
      <c r="LQR48" s="54"/>
      <c r="LQS48" s="54"/>
      <c r="LQT48" s="54"/>
      <c r="LQU48" s="54"/>
      <c r="LRA48" s="53"/>
      <c r="LRB48" s="54"/>
      <c r="LRC48" s="54"/>
      <c r="LRD48" s="54"/>
      <c r="LRE48" s="54"/>
      <c r="LRF48" s="54"/>
      <c r="LRG48" s="54"/>
      <c r="LRM48" s="53"/>
      <c r="LRN48" s="54"/>
      <c r="LRO48" s="54"/>
      <c r="LRP48" s="54"/>
      <c r="LRQ48" s="54"/>
      <c r="LRR48" s="54"/>
      <c r="LRS48" s="54"/>
      <c r="LRY48" s="53"/>
      <c r="LRZ48" s="54"/>
      <c r="LSA48" s="54"/>
      <c r="LSB48" s="54"/>
      <c r="LSC48" s="54"/>
      <c r="LSD48" s="54"/>
      <c r="LSE48" s="54"/>
      <c r="LSK48" s="53"/>
      <c r="LSL48" s="54"/>
      <c r="LSM48" s="54"/>
      <c r="LSN48" s="54"/>
      <c r="LSO48" s="54"/>
      <c r="LSP48" s="54"/>
      <c r="LSQ48" s="54"/>
      <c r="LSW48" s="53"/>
      <c r="LSX48" s="54"/>
      <c r="LSY48" s="54"/>
      <c r="LSZ48" s="54"/>
      <c r="LTA48" s="54"/>
      <c r="LTB48" s="54"/>
      <c r="LTC48" s="54"/>
      <c r="LTI48" s="53"/>
      <c r="LTJ48" s="54"/>
      <c r="LTK48" s="54"/>
      <c r="LTL48" s="54"/>
      <c r="LTM48" s="54"/>
      <c r="LTN48" s="54"/>
      <c r="LTO48" s="54"/>
      <c r="LTU48" s="53"/>
      <c r="LTV48" s="54"/>
      <c r="LTW48" s="54"/>
      <c r="LTX48" s="54"/>
      <c r="LTY48" s="54"/>
      <c r="LTZ48" s="54"/>
      <c r="LUA48" s="54"/>
      <c r="LUG48" s="53"/>
      <c r="LUH48" s="54"/>
      <c r="LUI48" s="54"/>
      <c r="LUJ48" s="54"/>
      <c r="LUK48" s="54"/>
      <c r="LUL48" s="54"/>
      <c r="LUM48" s="54"/>
      <c r="LUS48" s="53"/>
      <c r="LUT48" s="54"/>
      <c r="LUU48" s="54"/>
      <c r="LUV48" s="54"/>
      <c r="LUW48" s="54"/>
      <c r="LUX48" s="54"/>
      <c r="LUY48" s="54"/>
      <c r="LVE48" s="53"/>
      <c r="LVF48" s="54"/>
      <c r="LVG48" s="54"/>
      <c r="LVH48" s="54"/>
      <c r="LVI48" s="54"/>
      <c r="LVJ48" s="54"/>
      <c r="LVK48" s="54"/>
      <c r="LVQ48" s="53"/>
      <c r="LVR48" s="54"/>
      <c r="LVS48" s="54"/>
      <c r="LVT48" s="54"/>
      <c r="LVU48" s="54"/>
      <c r="LVV48" s="54"/>
      <c r="LVW48" s="54"/>
      <c r="LWC48" s="53"/>
      <c r="LWD48" s="54"/>
      <c r="LWE48" s="54"/>
      <c r="LWF48" s="54"/>
      <c r="LWG48" s="54"/>
      <c r="LWH48" s="54"/>
      <c r="LWI48" s="54"/>
      <c r="LWO48" s="53"/>
      <c r="LWP48" s="54"/>
      <c r="LWQ48" s="54"/>
      <c r="LWR48" s="54"/>
      <c r="LWS48" s="54"/>
      <c r="LWT48" s="54"/>
      <c r="LWU48" s="54"/>
      <c r="LXA48" s="53"/>
      <c r="LXB48" s="54"/>
      <c r="LXC48" s="54"/>
      <c r="LXD48" s="54"/>
      <c r="LXE48" s="54"/>
      <c r="LXF48" s="54"/>
      <c r="LXG48" s="54"/>
      <c r="LXM48" s="53"/>
      <c r="LXN48" s="54"/>
      <c r="LXO48" s="54"/>
      <c r="LXP48" s="54"/>
      <c r="LXQ48" s="54"/>
      <c r="LXR48" s="54"/>
      <c r="LXS48" s="54"/>
      <c r="LXY48" s="53"/>
      <c r="LXZ48" s="54"/>
      <c r="LYA48" s="54"/>
      <c r="LYB48" s="54"/>
      <c r="LYC48" s="54"/>
      <c r="LYD48" s="54"/>
      <c r="LYE48" s="54"/>
      <c r="LYK48" s="53"/>
      <c r="LYL48" s="54"/>
      <c r="LYM48" s="54"/>
      <c r="LYN48" s="54"/>
      <c r="LYO48" s="54"/>
      <c r="LYP48" s="54"/>
      <c r="LYQ48" s="54"/>
      <c r="LYW48" s="53"/>
      <c r="LYX48" s="54"/>
      <c r="LYY48" s="54"/>
      <c r="LYZ48" s="54"/>
      <c r="LZA48" s="54"/>
      <c r="LZB48" s="54"/>
      <c r="LZC48" s="54"/>
      <c r="LZI48" s="53"/>
      <c r="LZJ48" s="54"/>
      <c r="LZK48" s="54"/>
      <c r="LZL48" s="54"/>
      <c r="LZM48" s="54"/>
      <c r="LZN48" s="54"/>
      <c r="LZO48" s="54"/>
      <c r="LZU48" s="53"/>
      <c r="LZV48" s="54"/>
      <c r="LZW48" s="54"/>
      <c r="LZX48" s="54"/>
      <c r="LZY48" s="54"/>
      <c r="LZZ48" s="54"/>
      <c r="MAA48" s="54"/>
      <c r="MAG48" s="53"/>
      <c r="MAH48" s="54"/>
      <c r="MAI48" s="54"/>
      <c r="MAJ48" s="54"/>
      <c r="MAK48" s="54"/>
      <c r="MAL48" s="54"/>
      <c r="MAM48" s="54"/>
      <c r="MAS48" s="53"/>
      <c r="MAT48" s="54"/>
      <c r="MAU48" s="54"/>
      <c r="MAV48" s="54"/>
      <c r="MAW48" s="54"/>
      <c r="MAX48" s="54"/>
      <c r="MAY48" s="54"/>
      <c r="MBE48" s="53"/>
      <c r="MBF48" s="54"/>
      <c r="MBG48" s="54"/>
      <c r="MBH48" s="54"/>
      <c r="MBI48" s="54"/>
      <c r="MBJ48" s="54"/>
      <c r="MBK48" s="54"/>
      <c r="MBQ48" s="53"/>
      <c r="MBR48" s="54"/>
      <c r="MBS48" s="54"/>
      <c r="MBT48" s="54"/>
      <c r="MBU48" s="54"/>
      <c r="MBV48" s="54"/>
      <c r="MBW48" s="54"/>
      <c r="MCC48" s="53"/>
      <c r="MCD48" s="54"/>
      <c r="MCE48" s="54"/>
      <c r="MCF48" s="54"/>
      <c r="MCG48" s="54"/>
      <c r="MCH48" s="54"/>
      <c r="MCI48" s="54"/>
      <c r="MCO48" s="53"/>
      <c r="MCP48" s="54"/>
      <c r="MCQ48" s="54"/>
      <c r="MCR48" s="54"/>
      <c r="MCS48" s="54"/>
      <c r="MCT48" s="54"/>
      <c r="MCU48" s="54"/>
      <c r="MDA48" s="53"/>
      <c r="MDB48" s="54"/>
      <c r="MDC48" s="54"/>
      <c r="MDD48" s="54"/>
      <c r="MDE48" s="54"/>
      <c r="MDF48" s="54"/>
      <c r="MDG48" s="54"/>
      <c r="MDM48" s="53"/>
      <c r="MDN48" s="54"/>
      <c r="MDO48" s="54"/>
      <c r="MDP48" s="54"/>
      <c r="MDQ48" s="54"/>
      <c r="MDR48" s="54"/>
      <c r="MDS48" s="54"/>
      <c r="MDY48" s="53"/>
      <c r="MDZ48" s="54"/>
      <c r="MEA48" s="54"/>
      <c r="MEB48" s="54"/>
      <c r="MEC48" s="54"/>
      <c r="MED48" s="54"/>
      <c r="MEE48" s="54"/>
      <c r="MEK48" s="53"/>
      <c r="MEL48" s="54"/>
      <c r="MEM48" s="54"/>
      <c r="MEN48" s="54"/>
      <c r="MEO48" s="54"/>
      <c r="MEP48" s="54"/>
      <c r="MEQ48" s="54"/>
      <c r="MEW48" s="53"/>
      <c r="MEX48" s="54"/>
      <c r="MEY48" s="54"/>
      <c r="MEZ48" s="54"/>
      <c r="MFA48" s="54"/>
      <c r="MFB48" s="54"/>
      <c r="MFC48" s="54"/>
      <c r="MFI48" s="53"/>
      <c r="MFJ48" s="54"/>
      <c r="MFK48" s="54"/>
      <c r="MFL48" s="54"/>
      <c r="MFM48" s="54"/>
      <c r="MFN48" s="54"/>
      <c r="MFO48" s="54"/>
      <c r="MFU48" s="53"/>
      <c r="MFV48" s="54"/>
      <c r="MFW48" s="54"/>
      <c r="MFX48" s="54"/>
      <c r="MFY48" s="54"/>
      <c r="MFZ48" s="54"/>
      <c r="MGA48" s="54"/>
      <c r="MGG48" s="53"/>
      <c r="MGH48" s="54"/>
      <c r="MGI48" s="54"/>
      <c r="MGJ48" s="54"/>
      <c r="MGK48" s="54"/>
      <c r="MGL48" s="54"/>
      <c r="MGM48" s="54"/>
      <c r="MGS48" s="53"/>
      <c r="MGT48" s="54"/>
      <c r="MGU48" s="54"/>
      <c r="MGV48" s="54"/>
      <c r="MGW48" s="54"/>
      <c r="MGX48" s="54"/>
      <c r="MGY48" s="54"/>
      <c r="MHE48" s="53"/>
      <c r="MHF48" s="54"/>
      <c r="MHG48" s="54"/>
      <c r="MHH48" s="54"/>
      <c r="MHI48" s="54"/>
      <c r="MHJ48" s="54"/>
      <c r="MHK48" s="54"/>
      <c r="MHQ48" s="53"/>
      <c r="MHR48" s="54"/>
      <c r="MHS48" s="54"/>
      <c r="MHT48" s="54"/>
      <c r="MHU48" s="54"/>
      <c r="MHV48" s="54"/>
      <c r="MHW48" s="54"/>
      <c r="MIC48" s="53"/>
      <c r="MID48" s="54"/>
      <c r="MIE48" s="54"/>
      <c r="MIF48" s="54"/>
      <c r="MIG48" s="54"/>
      <c r="MIH48" s="54"/>
      <c r="MII48" s="54"/>
      <c r="MIO48" s="53"/>
      <c r="MIP48" s="54"/>
      <c r="MIQ48" s="54"/>
      <c r="MIR48" s="54"/>
      <c r="MIS48" s="54"/>
      <c r="MIT48" s="54"/>
      <c r="MIU48" s="54"/>
      <c r="MJA48" s="53"/>
      <c r="MJB48" s="54"/>
      <c r="MJC48" s="54"/>
      <c r="MJD48" s="54"/>
      <c r="MJE48" s="54"/>
      <c r="MJF48" s="54"/>
      <c r="MJG48" s="54"/>
      <c r="MJM48" s="53"/>
      <c r="MJN48" s="54"/>
      <c r="MJO48" s="54"/>
      <c r="MJP48" s="54"/>
      <c r="MJQ48" s="54"/>
      <c r="MJR48" s="54"/>
      <c r="MJS48" s="54"/>
      <c r="MJY48" s="53"/>
      <c r="MJZ48" s="54"/>
      <c r="MKA48" s="54"/>
      <c r="MKB48" s="54"/>
      <c r="MKC48" s="54"/>
      <c r="MKD48" s="54"/>
      <c r="MKE48" s="54"/>
      <c r="MKK48" s="53"/>
      <c r="MKL48" s="54"/>
      <c r="MKM48" s="54"/>
      <c r="MKN48" s="54"/>
      <c r="MKO48" s="54"/>
      <c r="MKP48" s="54"/>
      <c r="MKQ48" s="54"/>
      <c r="MKW48" s="53"/>
      <c r="MKX48" s="54"/>
      <c r="MKY48" s="54"/>
      <c r="MKZ48" s="54"/>
      <c r="MLA48" s="54"/>
      <c r="MLB48" s="54"/>
      <c r="MLC48" s="54"/>
      <c r="MLI48" s="53"/>
      <c r="MLJ48" s="54"/>
      <c r="MLK48" s="54"/>
      <c r="MLL48" s="54"/>
      <c r="MLM48" s="54"/>
      <c r="MLN48" s="54"/>
      <c r="MLO48" s="54"/>
      <c r="MLU48" s="53"/>
      <c r="MLV48" s="54"/>
      <c r="MLW48" s="54"/>
      <c r="MLX48" s="54"/>
      <c r="MLY48" s="54"/>
      <c r="MLZ48" s="54"/>
      <c r="MMA48" s="54"/>
      <c r="MMG48" s="53"/>
      <c r="MMH48" s="54"/>
      <c r="MMI48" s="54"/>
      <c r="MMJ48" s="54"/>
      <c r="MMK48" s="54"/>
      <c r="MML48" s="54"/>
      <c r="MMM48" s="54"/>
      <c r="MMS48" s="53"/>
      <c r="MMT48" s="54"/>
      <c r="MMU48" s="54"/>
      <c r="MMV48" s="54"/>
      <c r="MMW48" s="54"/>
      <c r="MMX48" s="54"/>
      <c r="MMY48" s="54"/>
      <c r="MNE48" s="53"/>
      <c r="MNF48" s="54"/>
      <c r="MNG48" s="54"/>
      <c r="MNH48" s="54"/>
      <c r="MNI48" s="54"/>
      <c r="MNJ48" s="54"/>
      <c r="MNK48" s="54"/>
      <c r="MNQ48" s="53"/>
      <c r="MNR48" s="54"/>
      <c r="MNS48" s="54"/>
      <c r="MNT48" s="54"/>
      <c r="MNU48" s="54"/>
      <c r="MNV48" s="54"/>
      <c r="MNW48" s="54"/>
      <c r="MOC48" s="53"/>
      <c r="MOD48" s="54"/>
      <c r="MOE48" s="54"/>
      <c r="MOF48" s="54"/>
      <c r="MOG48" s="54"/>
      <c r="MOH48" s="54"/>
      <c r="MOI48" s="54"/>
      <c r="MOO48" s="53"/>
      <c r="MOP48" s="54"/>
      <c r="MOQ48" s="54"/>
      <c r="MOR48" s="54"/>
      <c r="MOS48" s="54"/>
      <c r="MOT48" s="54"/>
      <c r="MOU48" s="54"/>
      <c r="MPA48" s="53"/>
      <c r="MPB48" s="54"/>
      <c r="MPC48" s="54"/>
      <c r="MPD48" s="54"/>
      <c r="MPE48" s="54"/>
      <c r="MPF48" s="54"/>
      <c r="MPG48" s="54"/>
      <c r="MPM48" s="53"/>
      <c r="MPN48" s="54"/>
      <c r="MPO48" s="54"/>
      <c r="MPP48" s="54"/>
      <c r="MPQ48" s="54"/>
      <c r="MPR48" s="54"/>
      <c r="MPS48" s="54"/>
      <c r="MPY48" s="53"/>
      <c r="MPZ48" s="54"/>
      <c r="MQA48" s="54"/>
      <c r="MQB48" s="54"/>
      <c r="MQC48" s="54"/>
      <c r="MQD48" s="54"/>
      <c r="MQE48" s="54"/>
      <c r="MQK48" s="53"/>
      <c r="MQL48" s="54"/>
      <c r="MQM48" s="54"/>
      <c r="MQN48" s="54"/>
      <c r="MQO48" s="54"/>
      <c r="MQP48" s="54"/>
      <c r="MQQ48" s="54"/>
      <c r="MQW48" s="53"/>
      <c r="MQX48" s="54"/>
      <c r="MQY48" s="54"/>
      <c r="MQZ48" s="54"/>
      <c r="MRA48" s="54"/>
      <c r="MRB48" s="54"/>
      <c r="MRC48" s="54"/>
      <c r="MRI48" s="53"/>
      <c r="MRJ48" s="54"/>
      <c r="MRK48" s="54"/>
      <c r="MRL48" s="54"/>
      <c r="MRM48" s="54"/>
      <c r="MRN48" s="54"/>
      <c r="MRO48" s="54"/>
      <c r="MRU48" s="53"/>
      <c r="MRV48" s="54"/>
      <c r="MRW48" s="54"/>
      <c r="MRX48" s="54"/>
      <c r="MRY48" s="54"/>
      <c r="MRZ48" s="54"/>
      <c r="MSA48" s="54"/>
      <c r="MSG48" s="53"/>
      <c r="MSH48" s="54"/>
      <c r="MSI48" s="54"/>
      <c r="MSJ48" s="54"/>
      <c r="MSK48" s="54"/>
      <c r="MSL48" s="54"/>
      <c r="MSM48" s="54"/>
      <c r="MSS48" s="53"/>
      <c r="MST48" s="54"/>
      <c r="MSU48" s="54"/>
      <c r="MSV48" s="54"/>
      <c r="MSW48" s="54"/>
      <c r="MSX48" s="54"/>
      <c r="MSY48" s="54"/>
      <c r="MTE48" s="53"/>
      <c r="MTF48" s="54"/>
      <c r="MTG48" s="54"/>
      <c r="MTH48" s="54"/>
      <c r="MTI48" s="54"/>
      <c r="MTJ48" s="54"/>
      <c r="MTK48" s="54"/>
      <c r="MTQ48" s="53"/>
      <c r="MTR48" s="54"/>
      <c r="MTS48" s="54"/>
      <c r="MTT48" s="54"/>
      <c r="MTU48" s="54"/>
      <c r="MTV48" s="54"/>
      <c r="MTW48" s="54"/>
      <c r="MUC48" s="53"/>
      <c r="MUD48" s="54"/>
      <c r="MUE48" s="54"/>
      <c r="MUF48" s="54"/>
      <c r="MUG48" s="54"/>
      <c r="MUH48" s="54"/>
      <c r="MUI48" s="54"/>
      <c r="MUO48" s="53"/>
      <c r="MUP48" s="54"/>
      <c r="MUQ48" s="54"/>
      <c r="MUR48" s="54"/>
      <c r="MUS48" s="54"/>
      <c r="MUT48" s="54"/>
      <c r="MUU48" s="54"/>
      <c r="MVA48" s="53"/>
      <c r="MVB48" s="54"/>
      <c r="MVC48" s="54"/>
      <c r="MVD48" s="54"/>
      <c r="MVE48" s="54"/>
      <c r="MVF48" s="54"/>
      <c r="MVG48" s="54"/>
      <c r="MVM48" s="53"/>
      <c r="MVN48" s="54"/>
      <c r="MVO48" s="54"/>
      <c r="MVP48" s="54"/>
      <c r="MVQ48" s="54"/>
      <c r="MVR48" s="54"/>
      <c r="MVS48" s="54"/>
      <c r="MVY48" s="53"/>
      <c r="MVZ48" s="54"/>
      <c r="MWA48" s="54"/>
      <c r="MWB48" s="54"/>
      <c r="MWC48" s="54"/>
      <c r="MWD48" s="54"/>
      <c r="MWE48" s="54"/>
      <c r="MWK48" s="53"/>
      <c r="MWL48" s="54"/>
      <c r="MWM48" s="54"/>
      <c r="MWN48" s="54"/>
      <c r="MWO48" s="54"/>
      <c r="MWP48" s="54"/>
      <c r="MWQ48" s="54"/>
      <c r="MWW48" s="53"/>
      <c r="MWX48" s="54"/>
      <c r="MWY48" s="54"/>
      <c r="MWZ48" s="54"/>
      <c r="MXA48" s="54"/>
      <c r="MXB48" s="54"/>
      <c r="MXC48" s="54"/>
      <c r="MXI48" s="53"/>
      <c r="MXJ48" s="54"/>
      <c r="MXK48" s="54"/>
      <c r="MXL48" s="54"/>
      <c r="MXM48" s="54"/>
      <c r="MXN48" s="54"/>
      <c r="MXO48" s="54"/>
      <c r="MXU48" s="53"/>
      <c r="MXV48" s="54"/>
      <c r="MXW48" s="54"/>
      <c r="MXX48" s="54"/>
      <c r="MXY48" s="54"/>
      <c r="MXZ48" s="54"/>
      <c r="MYA48" s="54"/>
      <c r="MYG48" s="53"/>
      <c r="MYH48" s="54"/>
      <c r="MYI48" s="54"/>
      <c r="MYJ48" s="54"/>
      <c r="MYK48" s="54"/>
      <c r="MYL48" s="54"/>
      <c r="MYM48" s="54"/>
      <c r="MYS48" s="53"/>
      <c r="MYT48" s="54"/>
      <c r="MYU48" s="54"/>
      <c r="MYV48" s="54"/>
      <c r="MYW48" s="54"/>
      <c r="MYX48" s="54"/>
      <c r="MYY48" s="54"/>
      <c r="MZE48" s="53"/>
      <c r="MZF48" s="54"/>
      <c r="MZG48" s="54"/>
      <c r="MZH48" s="54"/>
      <c r="MZI48" s="54"/>
      <c r="MZJ48" s="54"/>
      <c r="MZK48" s="54"/>
      <c r="MZQ48" s="53"/>
      <c r="MZR48" s="54"/>
      <c r="MZS48" s="54"/>
      <c r="MZT48" s="54"/>
      <c r="MZU48" s="54"/>
      <c r="MZV48" s="54"/>
      <c r="MZW48" s="54"/>
      <c r="NAC48" s="53"/>
      <c r="NAD48" s="54"/>
      <c r="NAE48" s="54"/>
      <c r="NAF48" s="54"/>
      <c r="NAG48" s="54"/>
      <c r="NAH48" s="54"/>
      <c r="NAI48" s="54"/>
      <c r="NAO48" s="53"/>
      <c r="NAP48" s="54"/>
      <c r="NAQ48" s="54"/>
      <c r="NAR48" s="54"/>
      <c r="NAS48" s="54"/>
      <c r="NAT48" s="54"/>
      <c r="NAU48" s="54"/>
      <c r="NBA48" s="53"/>
      <c r="NBB48" s="54"/>
      <c r="NBC48" s="54"/>
      <c r="NBD48" s="54"/>
      <c r="NBE48" s="54"/>
      <c r="NBF48" s="54"/>
      <c r="NBG48" s="54"/>
      <c r="NBM48" s="53"/>
      <c r="NBN48" s="54"/>
      <c r="NBO48" s="54"/>
      <c r="NBP48" s="54"/>
      <c r="NBQ48" s="54"/>
      <c r="NBR48" s="54"/>
      <c r="NBS48" s="54"/>
      <c r="NBY48" s="53"/>
      <c r="NBZ48" s="54"/>
      <c r="NCA48" s="54"/>
      <c r="NCB48" s="54"/>
      <c r="NCC48" s="54"/>
      <c r="NCD48" s="54"/>
      <c r="NCE48" s="54"/>
      <c r="NCK48" s="53"/>
      <c r="NCL48" s="54"/>
      <c r="NCM48" s="54"/>
      <c r="NCN48" s="54"/>
      <c r="NCO48" s="54"/>
      <c r="NCP48" s="54"/>
      <c r="NCQ48" s="54"/>
      <c r="NCW48" s="53"/>
      <c r="NCX48" s="54"/>
      <c r="NCY48" s="54"/>
      <c r="NCZ48" s="54"/>
      <c r="NDA48" s="54"/>
      <c r="NDB48" s="54"/>
      <c r="NDC48" s="54"/>
      <c r="NDI48" s="53"/>
      <c r="NDJ48" s="54"/>
      <c r="NDK48" s="54"/>
      <c r="NDL48" s="54"/>
      <c r="NDM48" s="54"/>
      <c r="NDN48" s="54"/>
      <c r="NDO48" s="54"/>
      <c r="NDU48" s="53"/>
      <c r="NDV48" s="54"/>
      <c r="NDW48" s="54"/>
      <c r="NDX48" s="54"/>
      <c r="NDY48" s="54"/>
      <c r="NDZ48" s="54"/>
      <c r="NEA48" s="54"/>
      <c r="NEG48" s="53"/>
      <c r="NEH48" s="54"/>
      <c r="NEI48" s="54"/>
      <c r="NEJ48" s="54"/>
      <c r="NEK48" s="54"/>
      <c r="NEL48" s="54"/>
      <c r="NEM48" s="54"/>
      <c r="NES48" s="53"/>
      <c r="NET48" s="54"/>
      <c r="NEU48" s="54"/>
      <c r="NEV48" s="54"/>
      <c r="NEW48" s="54"/>
      <c r="NEX48" s="54"/>
      <c r="NEY48" s="54"/>
      <c r="NFE48" s="53"/>
      <c r="NFF48" s="54"/>
      <c r="NFG48" s="54"/>
      <c r="NFH48" s="54"/>
      <c r="NFI48" s="54"/>
      <c r="NFJ48" s="54"/>
      <c r="NFK48" s="54"/>
      <c r="NFQ48" s="53"/>
      <c r="NFR48" s="54"/>
      <c r="NFS48" s="54"/>
      <c r="NFT48" s="54"/>
      <c r="NFU48" s="54"/>
      <c r="NFV48" s="54"/>
      <c r="NFW48" s="54"/>
      <c r="NGC48" s="53"/>
      <c r="NGD48" s="54"/>
      <c r="NGE48" s="54"/>
      <c r="NGF48" s="54"/>
      <c r="NGG48" s="54"/>
      <c r="NGH48" s="54"/>
      <c r="NGI48" s="54"/>
      <c r="NGO48" s="53"/>
      <c r="NGP48" s="54"/>
      <c r="NGQ48" s="54"/>
      <c r="NGR48" s="54"/>
      <c r="NGS48" s="54"/>
      <c r="NGT48" s="54"/>
      <c r="NGU48" s="54"/>
      <c r="NHA48" s="53"/>
      <c r="NHB48" s="54"/>
      <c r="NHC48" s="54"/>
      <c r="NHD48" s="54"/>
      <c r="NHE48" s="54"/>
      <c r="NHF48" s="54"/>
      <c r="NHG48" s="54"/>
      <c r="NHM48" s="53"/>
      <c r="NHN48" s="54"/>
      <c r="NHO48" s="54"/>
      <c r="NHP48" s="54"/>
      <c r="NHQ48" s="54"/>
      <c r="NHR48" s="54"/>
      <c r="NHS48" s="54"/>
      <c r="NHY48" s="53"/>
      <c r="NHZ48" s="54"/>
      <c r="NIA48" s="54"/>
      <c r="NIB48" s="54"/>
      <c r="NIC48" s="54"/>
      <c r="NID48" s="54"/>
      <c r="NIE48" s="54"/>
      <c r="NIK48" s="53"/>
      <c r="NIL48" s="54"/>
      <c r="NIM48" s="54"/>
      <c r="NIN48" s="54"/>
      <c r="NIO48" s="54"/>
      <c r="NIP48" s="54"/>
      <c r="NIQ48" s="54"/>
      <c r="NIW48" s="53"/>
      <c r="NIX48" s="54"/>
      <c r="NIY48" s="54"/>
      <c r="NIZ48" s="54"/>
      <c r="NJA48" s="54"/>
      <c r="NJB48" s="54"/>
      <c r="NJC48" s="54"/>
      <c r="NJI48" s="53"/>
      <c r="NJJ48" s="54"/>
      <c r="NJK48" s="54"/>
      <c r="NJL48" s="54"/>
      <c r="NJM48" s="54"/>
      <c r="NJN48" s="54"/>
      <c r="NJO48" s="54"/>
      <c r="NJU48" s="53"/>
      <c r="NJV48" s="54"/>
      <c r="NJW48" s="54"/>
      <c r="NJX48" s="54"/>
      <c r="NJY48" s="54"/>
      <c r="NJZ48" s="54"/>
      <c r="NKA48" s="54"/>
      <c r="NKG48" s="53"/>
      <c r="NKH48" s="54"/>
      <c r="NKI48" s="54"/>
      <c r="NKJ48" s="54"/>
      <c r="NKK48" s="54"/>
      <c r="NKL48" s="54"/>
      <c r="NKM48" s="54"/>
      <c r="NKS48" s="53"/>
      <c r="NKT48" s="54"/>
      <c r="NKU48" s="54"/>
      <c r="NKV48" s="54"/>
      <c r="NKW48" s="54"/>
      <c r="NKX48" s="54"/>
      <c r="NKY48" s="54"/>
      <c r="NLE48" s="53"/>
      <c r="NLF48" s="54"/>
      <c r="NLG48" s="54"/>
      <c r="NLH48" s="54"/>
      <c r="NLI48" s="54"/>
      <c r="NLJ48" s="54"/>
      <c r="NLK48" s="54"/>
      <c r="NLQ48" s="53"/>
      <c r="NLR48" s="54"/>
      <c r="NLS48" s="54"/>
      <c r="NLT48" s="54"/>
      <c r="NLU48" s="54"/>
      <c r="NLV48" s="54"/>
      <c r="NLW48" s="54"/>
      <c r="NMC48" s="53"/>
      <c r="NMD48" s="54"/>
      <c r="NME48" s="54"/>
      <c r="NMF48" s="54"/>
      <c r="NMG48" s="54"/>
      <c r="NMH48" s="54"/>
      <c r="NMI48" s="54"/>
      <c r="NMO48" s="53"/>
      <c r="NMP48" s="54"/>
      <c r="NMQ48" s="54"/>
      <c r="NMR48" s="54"/>
      <c r="NMS48" s="54"/>
      <c r="NMT48" s="54"/>
      <c r="NMU48" s="54"/>
      <c r="NNA48" s="53"/>
      <c r="NNB48" s="54"/>
      <c r="NNC48" s="54"/>
      <c r="NND48" s="54"/>
      <c r="NNE48" s="54"/>
      <c r="NNF48" s="54"/>
      <c r="NNG48" s="54"/>
      <c r="NNM48" s="53"/>
      <c r="NNN48" s="54"/>
      <c r="NNO48" s="54"/>
      <c r="NNP48" s="54"/>
      <c r="NNQ48" s="54"/>
      <c r="NNR48" s="54"/>
      <c r="NNS48" s="54"/>
      <c r="NNY48" s="53"/>
      <c r="NNZ48" s="54"/>
      <c r="NOA48" s="54"/>
      <c r="NOB48" s="54"/>
      <c r="NOC48" s="54"/>
      <c r="NOD48" s="54"/>
      <c r="NOE48" s="54"/>
      <c r="NOK48" s="53"/>
      <c r="NOL48" s="54"/>
      <c r="NOM48" s="54"/>
      <c r="NON48" s="54"/>
      <c r="NOO48" s="54"/>
      <c r="NOP48" s="54"/>
      <c r="NOQ48" s="54"/>
      <c r="NOW48" s="53"/>
      <c r="NOX48" s="54"/>
      <c r="NOY48" s="54"/>
      <c r="NOZ48" s="54"/>
      <c r="NPA48" s="54"/>
      <c r="NPB48" s="54"/>
      <c r="NPC48" s="54"/>
      <c r="NPI48" s="53"/>
      <c r="NPJ48" s="54"/>
      <c r="NPK48" s="54"/>
      <c r="NPL48" s="54"/>
      <c r="NPM48" s="54"/>
      <c r="NPN48" s="54"/>
      <c r="NPO48" s="54"/>
      <c r="NPU48" s="53"/>
      <c r="NPV48" s="54"/>
      <c r="NPW48" s="54"/>
      <c r="NPX48" s="54"/>
      <c r="NPY48" s="54"/>
      <c r="NPZ48" s="54"/>
      <c r="NQA48" s="54"/>
      <c r="NQG48" s="53"/>
      <c r="NQH48" s="54"/>
      <c r="NQI48" s="54"/>
      <c r="NQJ48" s="54"/>
      <c r="NQK48" s="54"/>
      <c r="NQL48" s="54"/>
      <c r="NQM48" s="54"/>
      <c r="NQS48" s="53"/>
      <c r="NQT48" s="54"/>
      <c r="NQU48" s="54"/>
      <c r="NQV48" s="54"/>
      <c r="NQW48" s="54"/>
      <c r="NQX48" s="54"/>
      <c r="NQY48" s="54"/>
      <c r="NRE48" s="53"/>
      <c r="NRF48" s="54"/>
      <c r="NRG48" s="54"/>
      <c r="NRH48" s="54"/>
      <c r="NRI48" s="54"/>
      <c r="NRJ48" s="54"/>
      <c r="NRK48" s="54"/>
      <c r="NRQ48" s="53"/>
      <c r="NRR48" s="54"/>
      <c r="NRS48" s="54"/>
      <c r="NRT48" s="54"/>
      <c r="NRU48" s="54"/>
      <c r="NRV48" s="54"/>
      <c r="NRW48" s="54"/>
      <c r="NSC48" s="53"/>
      <c r="NSD48" s="54"/>
      <c r="NSE48" s="54"/>
      <c r="NSF48" s="54"/>
      <c r="NSG48" s="54"/>
      <c r="NSH48" s="54"/>
      <c r="NSI48" s="54"/>
      <c r="NSO48" s="53"/>
      <c r="NSP48" s="54"/>
      <c r="NSQ48" s="54"/>
      <c r="NSR48" s="54"/>
      <c r="NSS48" s="54"/>
      <c r="NST48" s="54"/>
      <c r="NSU48" s="54"/>
      <c r="NTA48" s="53"/>
      <c r="NTB48" s="54"/>
      <c r="NTC48" s="54"/>
      <c r="NTD48" s="54"/>
      <c r="NTE48" s="54"/>
      <c r="NTF48" s="54"/>
      <c r="NTG48" s="54"/>
      <c r="NTM48" s="53"/>
      <c r="NTN48" s="54"/>
      <c r="NTO48" s="54"/>
      <c r="NTP48" s="54"/>
      <c r="NTQ48" s="54"/>
      <c r="NTR48" s="54"/>
      <c r="NTS48" s="54"/>
      <c r="NTY48" s="53"/>
      <c r="NTZ48" s="54"/>
      <c r="NUA48" s="54"/>
      <c r="NUB48" s="54"/>
      <c r="NUC48" s="54"/>
      <c r="NUD48" s="54"/>
      <c r="NUE48" s="54"/>
      <c r="NUK48" s="53"/>
      <c r="NUL48" s="54"/>
      <c r="NUM48" s="54"/>
      <c r="NUN48" s="54"/>
      <c r="NUO48" s="54"/>
      <c r="NUP48" s="54"/>
      <c r="NUQ48" s="54"/>
      <c r="NUW48" s="53"/>
      <c r="NUX48" s="54"/>
      <c r="NUY48" s="54"/>
      <c r="NUZ48" s="54"/>
      <c r="NVA48" s="54"/>
      <c r="NVB48" s="54"/>
      <c r="NVC48" s="54"/>
      <c r="NVI48" s="53"/>
      <c r="NVJ48" s="54"/>
      <c r="NVK48" s="54"/>
      <c r="NVL48" s="54"/>
      <c r="NVM48" s="54"/>
      <c r="NVN48" s="54"/>
      <c r="NVO48" s="54"/>
      <c r="NVU48" s="53"/>
      <c r="NVV48" s="54"/>
      <c r="NVW48" s="54"/>
      <c r="NVX48" s="54"/>
      <c r="NVY48" s="54"/>
      <c r="NVZ48" s="54"/>
      <c r="NWA48" s="54"/>
      <c r="NWG48" s="53"/>
      <c r="NWH48" s="54"/>
      <c r="NWI48" s="54"/>
      <c r="NWJ48" s="54"/>
      <c r="NWK48" s="54"/>
      <c r="NWL48" s="54"/>
      <c r="NWM48" s="54"/>
      <c r="NWS48" s="53"/>
      <c r="NWT48" s="54"/>
      <c r="NWU48" s="54"/>
      <c r="NWV48" s="54"/>
      <c r="NWW48" s="54"/>
      <c r="NWX48" s="54"/>
      <c r="NWY48" s="54"/>
      <c r="NXE48" s="53"/>
      <c r="NXF48" s="54"/>
      <c r="NXG48" s="54"/>
      <c r="NXH48" s="54"/>
      <c r="NXI48" s="54"/>
      <c r="NXJ48" s="54"/>
      <c r="NXK48" s="54"/>
      <c r="NXQ48" s="53"/>
      <c r="NXR48" s="54"/>
      <c r="NXS48" s="54"/>
      <c r="NXT48" s="54"/>
      <c r="NXU48" s="54"/>
      <c r="NXV48" s="54"/>
      <c r="NXW48" s="54"/>
      <c r="NYC48" s="53"/>
      <c r="NYD48" s="54"/>
      <c r="NYE48" s="54"/>
      <c r="NYF48" s="54"/>
      <c r="NYG48" s="54"/>
      <c r="NYH48" s="54"/>
      <c r="NYI48" s="54"/>
      <c r="NYO48" s="53"/>
      <c r="NYP48" s="54"/>
      <c r="NYQ48" s="54"/>
      <c r="NYR48" s="54"/>
      <c r="NYS48" s="54"/>
      <c r="NYT48" s="54"/>
      <c r="NYU48" s="54"/>
      <c r="NZA48" s="53"/>
      <c r="NZB48" s="54"/>
      <c r="NZC48" s="54"/>
      <c r="NZD48" s="54"/>
      <c r="NZE48" s="54"/>
      <c r="NZF48" s="54"/>
      <c r="NZG48" s="54"/>
      <c r="NZM48" s="53"/>
      <c r="NZN48" s="54"/>
      <c r="NZO48" s="54"/>
      <c r="NZP48" s="54"/>
      <c r="NZQ48" s="54"/>
      <c r="NZR48" s="54"/>
      <c r="NZS48" s="54"/>
      <c r="NZY48" s="53"/>
      <c r="NZZ48" s="54"/>
      <c r="OAA48" s="54"/>
      <c r="OAB48" s="54"/>
      <c r="OAC48" s="54"/>
      <c r="OAD48" s="54"/>
      <c r="OAE48" s="54"/>
      <c r="OAK48" s="53"/>
      <c r="OAL48" s="54"/>
      <c r="OAM48" s="54"/>
      <c r="OAN48" s="54"/>
      <c r="OAO48" s="54"/>
      <c r="OAP48" s="54"/>
      <c r="OAQ48" s="54"/>
      <c r="OAW48" s="53"/>
      <c r="OAX48" s="54"/>
      <c r="OAY48" s="54"/>
      <c r="OAZ48" s="54"/>
      <c r="OBA48" s="54"/>
      <c r="OBB48" s="54"/>
      <c r="OBC48" s="54"/>
      <c r="OBI48" s="53"/>
      <c r="OBJ48" s="54"/>
      <c r="OBK48" s="54"/>
      <c r="OBL48" s="54"/>
      <c r="OBM48" s="54"/>
      <c r="OBN48" s="54"/>
      <c r="OBO48" s="54"/>
      <c r="OBU48" s="53"/>
      <c r="OBV48" s="54"/>
      <c r="OBW48" s="54"/>
      <c r="OBX48" s="54"/>
      <c r="OBY48" s="54"/>
      <c r="OBZ48" s="54"/>
      <c r="OCA48" s="54"/>
      <c r="OCG48" s="53"/>
      <c r="OCH48" s="54"/>
      <c r="OCI48" s="54"/>
      <c r="OCJ48" s="54"/>
      <c r="OCK48" s="54"/>
      <c r="OCL48" s="54"/>
      <c r="OCM48" s="54"/>
      <c r="OCS48" s="53"/>
      <c r="OCT48" s="54"/>
      <c r="OCU48" s="54"/>
      <c r="OCV48" s="54"/>
      <c r="OCW48" s="54"/>
      <c r="OCX48" s="54"/>
      <c r="OCY48" s="54"/>
      <c r="ODE48" s="53"/>
      <c r="ODF48" s="54"/>
      <c r="ODG48" s="54"/>
      <c r="ODH48" s="54"/>
      <c r="ODI48" s="54"/>
      <c r="ODJ48" s="54"/>
      <c r="ODK48" s="54"/>
      <c r="ODQ48" s="53"/>
      <c r="ODR48" s="54"/>
      <c r="ODS48" s="54"/>
      <c r="ODT48" s="54"/>
      <c r="ODU48" s="54"/>
      <c r="ODV48" s="54"/>
      <c r="ODW48" s="54"/>
      <c r="OEC48" s="53"/>
      <c r="OED48" s="54"/>
      <c r="OEE48" s="54"/>
      <c r="OEF48" s="54"/>
      <c r="OEG48" s="54"/>
      <c r="OEH48" s="54"/>
      <c r="OEI48" s="54"/>
      <c r="OEO48" s="53"/>
      <c r="OEP48" s="54"/>
      <c r="OEQ48" s="54"/>
      <c r="OER48" s="54"/>
      <c r="OES48" s="54"/>
      <c r="OET48" s="54"/>
      <c r="OEU48" s="54"/>
      <c r="OFA48" s="53"/>
      <c r="OFB48" s="54"/>
      <c r="OFC48" s="54"/>
      <c r="OFD48" s="54"/>
      <c r="OFE48" s="54"/>
      <c r="OFF48" s="54"/>
      <c r="OFG48" s="54"/>
      <c r="OFM48" s="53"/>
      <c r="OFN48" s="54"/>
      <c r="OFO48" s="54"/>
      <c r="OFP48" s="54"/>
      <c r="OFQ48" s="54"/>
      <c r="OFR48" s="54"/>
      <c r="OFS48" s="54"/>
      <c r="OFY48" s="53"/>
      <c r="OFZ48" s="54"/>
      <c r="OGA48" s="54"/>
      <c r="OGB48" s="54"/>
      <c r="OGC48" s="54"/>
      <c r="OGD48" s="54"/>
      <c r="OGE48" s="54"/>
      <c r="OGK48" s="53"/>
      <c r="OGL48" s="54"/>
      <c r="OGM48" s="54"/>
      <c r="OGN48" s="54"/>
      <c r="OGO48" s="54"/>
      <c r="OGP48" s="54"/>
      <c r="OGQ48" s="54"/>
      <c r="OGW48" s="53"/>
      <c r="OGX48" s="54"/>
      <c r="OGY48" s="54"/>
      <c r="OGZ48" s="54"/>
      <c r="OHA48" s="54"/>
      <c r="OHB48" s="54"/>
      <c r="OHC48" s="54"/>
      <c r="OHI48" s="53"/>
      <c r="OHJ48" s="54"/>
      <c r="OHK48" s="54"/>
      <c r="OHL48" s="54"/>
      <c r="OHM48" s="54"/>
      <c r="OHN48" s="54"/>
      <c r="OHO48" s="54"/>
      <c r="OHU48" s="53"/>
      <c r="OHV48" s="54"/>
      <c r="OHW48" s="54"/>
      <c r="OHX48" s="54"/>
      <c r="OHY48" s="54"/>
      <c r="OHZ48" s="54"/>
      <c r="OIA48" s="54"/>
      <c r="OIG48" s="53"/>
      <c r="OIH48" s="54"/>
      <c r="OII48" s="54"/>
      <c r="OIJ48" s="54"/>
      <c r="OIK48" s="54"/>
      <c r="OIL48" s="54"/>
      <c r="OIM48" s="54"/>
      <c r="OIS48" s="53"/>
      <c r="OIT48" s="54"/>
      <c r="OIU48" s="54"/>
      <c r="OIV48" s="54"/>
      <c r="OIW48" s="54"/>
      <c r="OIX48" s="54"/>
      <c r="OIY48" s="54"/>
      <c r="OJE48" s="53"/>
      <c r="OJF48" s="54"/>
      <c r="OJG48" s="54"/>
      <c r="OJH48" s="54"/>
      <c r="OJI48" s="54"/>
      <c r="OJJ48" s="54"/>
      <c r="OJK48" s="54"/>
      <c r="OJQ48" s="53"/>
      <c r="OJR48" s="54"/>
      <c r="OJS48" s="54"/>
      <c r="OJT48" s="54"/>
      <c r="OJU48" s="54"/>
      <c r="OJV48" s="54"/>
      <c r="OJW48" s="54"/>
      <c r="OKC48" s="53"/>
      <c r="OKD48" s="54"/>
      <c r="OKE48" s="54"/>
      <c r="OKF48" s="54"/>
      <c r="OKG48" s="54"/>
      <c r="OKH48" s="54"/>
      <c r="OKI48" s="54"/>
      <c r="OKO48" s="53"/>
      <c r="OKP48" s="54"/>
      <c r="OKQ48" s="54"/>
      <c r="OKR48" s="54"/>
      <c r="OKS48" s="54"/>
      <c r="OKT48" s="54"/>
      <c r="OKU48" s="54"/>
      <c r="OLA48" s="53"/>
      <c r="OLB48" s="54"/>
      <c r="OLC48" s="54"/>
      <c r="OLD48" s="54"/>
      <c r="OLE48" s="54"/>
      <c r="OLF48" s="54"/>
      <c r="OLG48" s="54"/>
      <c r="OLM48" s="53"/>
      <c r="OLN48" s="54"/>
      <c r="OLO48" s="54"/>
      <c r="OLP48" s="54"/>
      <c r="OLQ48" s="54"/>
      <c r="OLR48" s="54"/>
      <c r="OLS48" s="54"/>
      <c r="OLY48" s="53"/>
      <c r="OLZ48" s="54"/>
      <c r="OMA48" s="54"/>
      <c r="OMB48" s="54"/>
      <c r="OMC48" s="54"/>
      <c r="OMD48" s="54"/>
      <c r="OME48" s="54"/>
      <c r="OMK48" s="53"/>
      <c r="OML48" s="54"/>
      <c r="OMM48" s="54"/>
      <c r="OMN48" s="54"/>
      <c r="OMO48" s="54"/>
      <c r="OMP48" s="54"/>
      <c r="OMQ48" s="54"/>
      <c r="OMW48" s="53"/>
      <c r="OMX48" s="54"/>
      <c r="OMY48" s="54"/>
      <c r="OMZ48" s="54"/>
      <c r="ONA48" s="54"/>
      <c r="ONB48" s="54"/>
      <c r="ONC48" s="54"/>
      <c r="ONI48" s="53"/>
      <c r="ONJ48" s="54"/>
      <c r="ONK48" s="54"/>
      <c r="ONL48" s="54"/>
      <c r="ONM48" s="54"/>
      <c r="ONN48" s="54"/>
      <c r="ONO48" s="54"/>
      <c r="ONU48" s="53"/>
      <c r="ONV48" s="54"/>
      <c r="ONW48" s="54"/>
      <c r="ONX48" s="54"/>
      <c r="ONY48" s="54"/>
      <c r="ONZ48" s="54"/>
      <c r="OOA48" s="54"/>
      <c r="OOG48" s="53"/>
      <c r="OOH48" s="54"/>
      <c r="OOI48" s="54"/>
      <c r="OOJ48" s="54"/>
      <c r="OOK48" s="54"/>
      <c r="OOL48" s="54"/>
      <c r="OOM48" s="54"/>
      <c r="OOS48" s="53"/>
      <c r="OOT48" s="54"/>
      <c r="OOU48" s="54"/>
      <c r="OOV48" s="54"/>
      <c r="OOW48" s="54"/>
      <c r="OOX48" s="54"/>
      <c r="OOY48" s="54"/>
      <c r="OPE48" s="53"/>
      <c r="OPF48" s="54"/>
      <c r="OPG48" s="54"/>
      <c r="OPH48" s="54"/>
      <c r="OPI48" s="54"/>
      <c r="OPJ48" s="54"/>
      <c r="OPK48" s="54"/>
      <c r="OPQ48" s="53"/>
      <c r="OPR48" s="54"/>
      <c r="OPS48" s="54"/>
      <c r="OPT48" s="54"/>
      <c r="OPU48" s="54"/>
      <c r="OPV48" s="54"/>
      <c r="OPW48" s="54"/>
      <c r="OQC48" s="53"/>
      <c r="OQD48" s="54"/>
      <c r="OQE48" s="54"/>
      <c r="OQF48" s="54"/>
      <c r="OQG48" s="54"/>
      <c r="OQH48" s="54"/>
      <c r="OQI48" s="54"/>
      <c r="OQO48" s="53"/>
      <c r="OQP48" s="54"/>
      <c r="OQQ48" s="54"/>
      <c r="OQR48" s="54"/>
      <c r="OQS48" s="54"/>
      <c r="OQT48" s="54"/>
      <c r="OQU48" s="54"/>
      <c r="ORA48" s="53"/>
      <c r="ORB48" s="54"/>
      <c r="ORC48" s="54"/>
      <c r="ORD48" s="54"/>
      <c r="ORE48" s="54"/>
      <c r="ORF48" s="54"/>
      <c r="ORG48" s="54"/>
      <c r="ORM48" s="53"/>
      <c r="ORN48" s="54"/>
      <c r="ORO48" s="54"/>
      <c r="ORP48" s="54"/>
      <c r="ORQ48" s="54"/>
      <c r="ORR48" s="54"/>
      <c r="ORS48" s="54"/>
      <c r="ORY48" s="53"/>
      <c r="ORZ48" s="54"/>
      <c r="OSA48" s="54"/>
      <c r="OSB48" s="54"/>
      <c r="OSC48" s="54"/>
      <c r="OSD48" s="54"/>
      <c r="OSE48" s="54"/>
      <c r="OSK48" s="53"/>
      <c r="OSL48" s="54"/>
      <c r="OSM48" s="54"/>
      <c r="OSN48" s="54"/>
      <c r="OSO48" s="54"/>
      <c r="OSP48" s="54"/>
      <c r="OSQ48" s="54"/>
      <c r="OSW48" s="53"/>
      <c r="OSX48" s="54"/>
      <c r="OSY48" s="54"/>
      <c r="OSZ48" s="54"/>
      <c r="OTA48" s="54"/>
      <c r="OTB48" s="54"/>
      <c r="OTC48" s="54"/>
      <c r="OTI48" s="53"/>
      <c r="OTJ48" s="54"/>
      <c r="OTK48" s="54"/>
      <c r="OTL48" s="54"/>
      <c r="OTM48" s="54"/>
      <c r="OTN48" s="54"/>
      <c r="OTO48" s="54"/>
      <c r="OTU48" s="53"/>
      <c r="OTV48" s="54"/>
      <c r="OTW48" s="54"/>
      <c r="OTX48" s="54"/>
      <c r="OTY48" s="54"/>
      <c r="OTZ48" s="54"/>
      <c r="OUA48" s="54"/>
      <c r="OUG48" s="53"/>
      <c r="OUH48" s="54"/>
      <c r="OUI48" s="54"/>
      <c r="OUJ48" s="54"/>
      <c r="OUK48" s="54"/>
      <c r="OUL48" s="54"/>
      <c r="OUM48" s="54"/>
      <c r="OUS48" s="53"/>
      <c r="OUT48" s="54"/>
      <c r="OUU48" s="54"/>
      <c r="OUV48" s="54"/>
      <c r="OUW48" s="54"/>
      <c r="OUX48" s="54"/>
      <c r="OUY48" s="54"/>
      <c r="OVE48" s="53"/>
      <c r="OVF48" s="54"/>
      <c r="OVG48" s="54"/>
      <c r="OVH48" s="54"/>
      <c r="OVI48" s="54"/>
      <c r="OVJ48" s="54"/>
      <c r="OVK48" s="54"/>
      <c r="OVQ48" s="53"/>
      <c r="OVR48" s="54"/>
      <c r="OVS48" s="54"/>
      <c r="OVT48" s="54"/>
      <c r="OVU48" s="54"/>
      <c r="OVV48" s="54"/>
      <c r="OVW48" s="54"/>
      <c r="OWC48" s="53"/>
      <c r="OWD48" s="54"/>
      <c r="OWE48" s="54"/>
      <c r="OWF48" s="54"/>
      <c r="OWG48" s="54"/>
      <c r="OWH48" s="54"/>
      <c r="OWI48" s="54"/>
      <c r="OWO48" s="53"/>
      <c r="OWP48" s="54"/>
      <c r="OWQ48" s="54"/>
      <c r="OWR48" s="54"/>
      <c r="OWS48" s="54"/>
      <c r="OWT48" s="54"/>
      <c r="OWU48" s="54"/>
      <c r="OXA48" s="53"/>
      <c r="OXB48" s="54"/>
      <c r="OXC48" s="54"/>
      <c r="OXD48" s="54"/>
      <c r="OXE48" s="54"/>
      <c r="OXF48" s="54"/>
      <c r="OXG48" s="54"/>
      <c r="OXM48" s="53"/>
      <c r="OXN48" s="54"/>
      <c r="OXO48" s="54"/>
      <c r="OXP48" s="54"/>
      <c r="OXQ48" s="54"/>
      <c r="OXR48" s="54"/>
      <c r="OXS48" s="54"/>
      <c r="OXY48" s="53"/>
      <c r="OXZ48" s="54"/>
      <c r="OYA48" s="54"/>
      <c r="OYB48" s="54"/>
      <c r="OYC48" s="54"/>
      <c r="OYD48" s="54"/>
      <c r="OYE48" s="54"/>
      <c r="OYK48" s="53"/>
      <c r="OYL48" s="54"/>
      <c r="OYM48" s="54"/>
      <c r="OYN48" s="54"/>
      <c r="OYO48" s="54"/>
      <c r="OYP48" s="54"/>
      <c r="OYQ48" s="54"/>
      <c r="OYW48" s="53"/>
      <c r="OYX48" s="54"/>
      <c r="OYY48" s="54"/>
      <c r="OYZ48" s="54"/>
      <c r="OZA48" s="54"/>
      <c r="OZB48" s="54"/>
      <c r="OZC48" s="54"/>
      <c r="OZI48" s="53"/>
      <c r="OZJ48" s="54"/>
      <c r="OZK48" s="54"/>
      <c r="OZL48" s="54"/>
      <c r="OZM48" s="54"/>
      <c r="OZN48" s="54"/>
      <c r="OZO48" s="54"/>
      <c r="OZU48" s="53"/>
      <c r="OZV48" s="54"/>
      <c r="OZW48" s="54"/>
      <c r="OZX48" s="54"/>
      <c r="OZY48" s="54"/>
      <c r="OZZ48" s="54"/>
      <c r="PAA48" s="54"/>
      <c r="PAG48" s="53"/>
      <c r="PAH48" s="54"/>
      <c r="PAI48" s="54"/>
      <c r="PAJ48" s="54"/>
      <c r="PAK48" s="54"/>
      <c r="PAL48" s="54"/>
      <c r="PAM48" s="54"/>
      <c r="PAS48" s="53"/>
      <c r="PAT48" s="54"/>
      <c r="PAU48" s="54"/>
      <c r="PAV48" s="54"/>
      <c r="PAW48" s="54"/>
      <c r="PAX48" s="54"/>
      <c r="PAY48" s="54"/>
      <c r="PBE48" s="53"/>
      <c r="PBF48" s="54"/>
      <c r="PBG48" s="54"/>
      <c r="PBH48" s="54"/>
      <c r="PBI48" s="54"/>
      <c r="PBJ48" s="54"/>
      <c r="PBK48" s="54"/>
      <c r="PBQ48" s="53"/>
      <c r="PBR48" s="54"/>
      <c r="PBS48" s="54"/>
      <c r="PBT48" s="54"/>
      <c r="PBU48" s="54"/>
      <c r="PBV48" s="54"/>
      <c r="PBW48" s="54"/>
      <c r="PCC48" s="53"/>
      <c r="PCD48" s="54"/>
      <c r="PCE48" s="54"/>
      <c r="PCF48" s="54"/>
      <c r="PCG48" s="54"/>
      <c r="PCH48" s="54"/>
      <c r="PCI48" s="54"/>
      <c r="PCO48" s="53"/>
      <c r="PCP48" s="54"/>
      <c r="PCQ48" s="54"/>
      <c r="PCR48" s="54"/>
      <c r="PCS48" s="54"/>
      <c r="PCT48" s="54"/>
      <c r="PCU48" s="54"/>
      <c r="PDA48" s="53"/>
      <c r="PDB48" s="54"/>
      <c r="PDC48" s="54"/>
      <c r="PDD48" s="54"/>
      <c r="PDE48" s="54"/>
      <c r="PDF48" s="54"/>
      <c r="PDG48" s="54"/>
      <c r="PDM48" s="53"/>
      <c r="PDN48" s="54"/>
      <c r="PDO48" s="54"/>
      <c r="PDP48" s="54"/>
      <c r="PDQ48" s="54"/>
      <c r="PDR48" s="54"/>
      <c r="PDS48" s="54"/>
      <c r="PDY48" s="53"/>
      <c r="PDZ48" s="54"/>
      <c r="PEA48" s="54"/>
      <c r="PEB48" s="54"/>
      <c r="PEC48" s="54"/>
      <c r="PED48" s="54"/>
      <c r="PEE48" s="54"/>
      <c r="PEK48" s="53"/>
      <c r="PEL48" s="54"/>
      <c r="PEM48" s="54"/>
      <c r="PEN48" s="54"/>
      <c r="PEO48" s="54"/>
      <c r="PEP48" s="54"/>
      <c r="PEQ48" s="54"/>
      <c r="PEW48" s="53"/>
      <c r="PEX48" s="54"/>
      <c r="PEY48" s="54"/>
      <c r="PEZ48" s="54"/>
      <c r="PFA48" s="54"/>
      <c r="PFB48" s="54"/>
      <c r="PFC48" s="54"/>
      <c r="PFI48" s="53"/>
      <c r="PFJ48" s="54"/>
      <c r="PFK48" s="54"/>
      <c r="PFL48" s="54"/>
      <c r="PFM48" s="54"/>
      <c r="PFN48" s="54"/>
      <c r="PFO48" s="54"/>
      <c r="PFU48" s="53"/>
      <c r="PFV48" s="54"/>
      <c r="PFW48" s="54"/>
      <c r="PFX48" s="54"/>
      <c r="PFY48" s="54"/>
      <c r="PFZ48" s="54"/>
      <c r="PGA48" s="54"/>
      <c r="PGG48" s="53"/>
      <c r="PGH48" s="54"/>
      <c r="PGI48" s="54"/>
      <c r="PGJ48" s="54"/>
      <c r="PGK48" s="54"/>
      <c r="PGL48" s="54"/>
      <c r="PGM48" s="54"/>
      <c r="PGS48" s="53"/>
      <c r="PGT48" s="54"/>
      <c r="PGU48" s="54"/>
      <c r="PGV48" s="54"/>
      <c r="PGW48" s="54"/>
      <c r="PGX48" s="54"/>
      <c r="PGY48" s="54"/>
      <c r="PHE48" s="53"/>
      <c r="PHF48" s="54"/>
      <c r="PHG48" s="54"/>
      <c r="PHH48" s="54"/>
      <c r="PHI48" s="54"/>
      <c r="PHJ48" s="54"/>
      <c r="PHK48" s="54"/>
      <c r="PHQ48" s="53"/>
      <c r="PHR48" s="54"/>
      <c r="PHS48" s="54"/>
      <c r="PHT48" s="54"/>
      <c r="PHU48" s="54"/>
      <c r="PHV48" s="54"/>
      <c r="PHW48" s="54"/>
      <c r="PIC48" s="53"/>
      <c r="PID48" s="54"/>
      <c r="PIE48" s="54"/>
      <c r="PIF48" s="54"/>
      <c r="PIG48" s="54"/>
      <c r="PIH48" s="54"/>
      <c r="PII48" s="54"/>
      <c r="PIO48" s="53"/>
      <c r="PIP48" s="54"/>
      <c r="PIQ48" s="54"/>
      <c r="PIR48" s="54"/>
      <c r="PIS48" s="54"/>
      <c r="PIT48" s="54"/>
      <c r="PIU48" s="54"/>
      <c r="PJA48" s="53"/>
      <c r="PJB48" s="54"/>
      <c r="PJC48" s="54"/>
      <c r="PJD48" s="54"/>
      <c r="PJE48" s="54"/>
      <c r="PJF48" s="54"/>
      <c r="PJG48" s="54"/>
      <c r="PJM48" s="53"/>
      <c r="PJN48" s="54"/>
      <c r="PJO48" s="54"/>
      <c r="PJP48" s="54"/>
      <c r="PJQ48" s="54"/>
      <c r="PJR48" s="54"/>
      <c r="PJS48" s="54"/>
      <c r="PJY48" s="53"/>
      <c r="PJZ48" s="54"/>
      <c r="PKA48" s="54"/>
      <c r="PKB48" s="54"/>
      <c r="PKC48" s="54"/>
      <c r="PKD48" s="54"/>
      <c r="PKE48" s="54"/>
      <c r="PKK48" s="53"/>
      <c r="PKL48" s="54"/>
      <c r="PKM48" s="54"/>
      <c r="PKN48" s="54"/>
      <c r="PKO48" s="54"/>
      <c r="PKP48" s="54"/>
      <c r="PKQ48" s="54"/>
      <c r="PKW48" s="53"/>
      <c r="PKX48" s="54"/>
      <c r="PKY48" s="54"/>
      <c r="PKZ48" s="54"/>
      <c r="PLA48" s="54"/>
      <c r="PLB48" s="54"/>
      <c r="PLC48" s="54"/>
      <c r="PLI48" s="53"/>
      <c r="PLJ48" s="54"/>
      <c r="PLK48" s="54"/>
      <c r="PLL48" s="54"/>
      <c r="PLM48" s="54"/>
      <c r="PLN48" s="54"/>
      <c r="PLO48" s="54"/>
      <c r="PLU48" s="53"/>
      <c r="PLV48" s="54"/>
      <c r="PLW48" s="54"/>
      <c r="PLX48" s="54"/>
      <c r="PLY48" s="54"/>
      <c r="PLZ48" s="54"/>
      <c r="PMA48" s="54"/>
      <c r="PMG48" s="53"/>
      <c r="PMH48" s="54"/>
      <c r="PMI48" s="54"/>
      <c r="PMJ48" s="54"/>
      <c r="PMK48" s="54"/>
      <c r="PML48" s="54"/>
      <c r="PMM48" s="54"/>
      <c r="PMS48" s="53"/>
      <c r="PMT48" s="54"/>
      <c r="PMU48" s="54"/>
      <c r="PMV48" s="54"/>
      <c r="PMW48" s="54"/>
      <c r="PMX48" s="54"/>
      <c r="PMY48" s="54"/>
      <c r="PNE48" s="53"/>
      <c r="PNF48" s="54"/>
      <c r="PNG48" s="54"/>
      <c r="PNH48" s="54"/>
      <c r="PNI48" s="54"/>
      <c r="PNJ48" s="54"/>
      <c r="PNK48" s="54"/>
      <c r="PNQ48" s="53"/>
      <c r="PNR48" s="54"/>
      <c r="PNS48" s="54"/>
      <c r="PNT48" s="54"/>
      <c r="PNU48" s="54"/>
      <c r="PNV48" s="54"/>
      <c r="PNW48" s="54"/>
      <c r="POC48" s="53"/>
      <c r="POD48" s="54"/>
      <c r="POE48" s="54"/>
      <c r="POF48" s="54"/>
      <c r="POG48" s="54"/>
      <c r="POH48" s="54"/>
      <c r="POI48" s="54"/>
      <c r="POO48" s="53"/>
      <c r="POP48" s="54"/>
      <c r="POQ48" s="54"/>
      <c r="POR48" s="54"/>
      <c r="POS48" s="54"/>
      <c r="POT48" s="54"/>
      <c r="POU48" s="54"/>
      <c r="PPA48" s="53"/>
      <c r="PPB48" s="54"/>
      <c r="PPC48" s="54"/>
      <c r="PPD48" s="54"/>
      <c r="PPE48" s="54"/>
      <c r="PPF48" s="54"/>
      <c r="PPG48" s="54"/>
      <c r="PPM48" s="53"/>
      <c r="PPN48" s="54"/>
      <c r="PPO48" s="54"/>
      <c r="PPP48" s="54"/>
      <c r="PPQ48" s="54"/>
      <c r="PPR48" s="54"/>
      <c r="PPS48" s="54"/>
      <c r="PPY48" s="53"/>
      <c r="PPZ48" s="54"/>
      <c r="PQA48" s="54"/>
      <c r="PQB48" s="54"/>
      <c r="PQC48" s="54"/>
      <c r="PQD48" s="54"/>
      <c r="PQE48" s="54"/>
      <c r="PQK48" s="53"/>
      <c r="PQL48" s="54"/>
      <c r="PQM48" s="54"/>
      <c r="PQN48" s="54"/>
      <c r="PQO48" s="54"/>
      <c r="PQP48" s="54"/>
      <c r="PQQ48" s="54"/>
      <c r="PQW48" s="53"/>
      <c r="PQX48" s="54"/>
      <c r="PQY48" s="54"/>
      <c r="PQZ48" s="54"/>
      <c r="PRA48" s="54"/>
      <c r="PRB48" s="54"/>
      <c r="PRC48" s="54"/>
      <c r="PRI48" s="53"/>
      <c r="PRJ48" s="54"/>
      <c r="PRK48" s="54"/>
      <c r="PRL48" s="54"/>
      <c r="PRM48" s="54"/>
      <c r="PRN48" s="54"/>
      <c r="PRO48" s="54"/>
      <c r="PRU48" s="53"/>
      <c r="PRV48" s="54"/>
      <c r="PRW48" s="54"/>
      <c r="PRX48" s="54"/>
      <c r="PRY48" s="54"/>
      <c r="PRZ48" s="54"/>
      <c r="PSA48" s="54"/>
      <c r="PSG48" s="53"/>
      <c r="PSH48" s="54"/>
      <c r="PSI48" s="54"/>
      <c r="PSJ48" s="54"/>
      <c r="PSK48" s="54"/>
      <c r="PSL48" s="54"/>
      <c r="PSM48" s="54"/>
      <c r="PSS48" s="53"/>
      <c r="PST48" s="54"/>
      <c r="PSU48" s="54"/>
      <c r="PSV48" s="54"/>
      <c r="PSW48" s="54"/>
      <c r="PSX48" s="54"/>
      <c r="PSY48" s="54"/>
      <c r="PTE48" s="53"/>
      <c r="PTF48" s="54"/>
      <c r="PTG48" s="54"/>
      <c r="PTH48" s="54"/>
      <c r="PTI48" s="54"/>
      <c r="PTJ48" s="54"/>
      <c r="PTK48" s="54"/>
      <c r="PTQ48" s="53"/>
      <c r="PTR48" s="54"/>
      <c r="PTS48" s="54"/>
      <c r="PTT48" s="54"/>
      <c r="PTU48" s="54"/>
      <c r="PTV48" s="54"/>
      <c r="PTW48" s="54"/>
      <c r="PUC48" s="53"/>
      <c r="PUD48" s="54"/>
      <c r="PUE48" s="54"/>
      <c r="PUF48" s="54"/>
      <c r="PUG48" s="54"/>
      <c r="PUH48" s="54"/>
      <c r="PUI48" s="54"/>
      <c r="PUO48" s="53"/>
      <c r="PUP48" s="54"/>
      <c r="PUQ48" s="54"/>
      <c r="PUR48" s="54"/>
      <c r="PUS48" s="54"/>
      <c r="PUT48" s="54"/>
      <c r="PUU48" s="54"/>
      <c r="PVA48" s="53"/>
      <c r="PVB48" s="54"/>
      <c r="PVC48" s="54"/>
      <c r="PVD48" s="54"/>
      <c r="PVE48" s="54"/>
      <c r="PVF48" s="54"/>
      <c r="PVG48" s="54"/>
      <c r="PVM48" s="53"/>
      <c r="PVN48" s="54"/>
      <c r="PVO48" s="54"/>
      <c r="PVP48" s="54"/>
      <c r="PVQ48" s="54"/>
      <c r="PVR48" s="54"/>
      <c r="PVS48" s="54"/>
      <c r="PVY48" s="53"/>
      <c r="PVZ48" s="54"/>
      <c r="PWA48" s="54"/>
      <c r="PWB48" s="54"/>
      <c r="PWC48" s="54"/>
      <c r="PWD48" s="54"/>
      <c r="PWE48" s="54"/>
      <c r="PWK48" s="53"/>
      <c r="PWL48" s="54"/>
      <c r="PWM48" s="54"/>
      <c r="PWN48" s="54"/>
      <c r="PWO48" s="54"/>
      <c r="PWP48" s="54"/>
      <c r="PWQ48" s="54"/>
      <c r="PWW48" s="53"/>
      <c r="PWX48" s="54"/>
      <c r="PWY48" s="54"/>
      <c r="PWZ48" s="54"/>
      <c r="PXA48" s="54"/>
      <c r="PXB48" s="54"/>
      <c r="PXC48" s="54"/>
      <c r="PXI48" s="53"/>
      <c r="PXJ48" s="54"/>
      <c r="PXK48" s="54"/>
      <c r="PXL48" s="54"/>
      <c r="PXM48" s="54"/>
      <c r="PXN48" s="54"/>
      <c r="PXO48" s="54"/>
      <c r="PXU48" s="53"/>
      <c r="PXV48" s="54"/>
      <c r="PXW48" s="54"/>
      <c r="PXX48" s="54"/>
      <c r="PXY48" s="54"/>
      <c r="PXZ48" s="54"/>
      <c r="PYA48" s="54"/>
      <c r="PYG48" s="53"/>
      <c r="PYH48" s="54"/>
      <c r="PYI48" s="54"/>
      <c r="PYJ48" s="54"/>
      <c r="PYK48" s="54"/>
      <c r="PYL48" s="54"/>
      <c r="PYM48" s="54"/>
      <c r="PYS48" s="53"/>
      <c r="PYT48" s="54"/>
      <c r="PYU48" s="54"/>
      <c r="PYV48" s="54"/>
      <c r="PYW48" s="54"/>
      <c r="PYX48" s="54"/>
      <c r="PYY48" s="54"/>
      <c r="PZE48" s="53"/>
      <c r="PZF48" s="54"/>
      <c r="PZG48" s="54"/>
      <c r="PZH48" s="54"/>
      <c r="PZI48" s="54"/>
      <c r="PZJ48" s="54"/>
      <c r="PZK48" s="54"/>
      <c r="PZQ48" s="53"/>
      <c r="PZR48" s="54"/>
      <c r="PZS48" s="54"/>
      <c r="PZT48" s="54"/>
      <c r="PZU48" s="54"/>
      <c r="PZV48" s="54"/>
      <c r="PZW48" s="54"/>
      <c r="QAC48" s="53"/>
      <c r="QAD48" s="54"/>
      <c r="QAE48" s="54"/>
      <c r="QAF48" s="54"/>
      <c r="QAG48" s="54"/>
      <c r="QAH48" s="54"/>
      <c r="QAI48" s="54"/>
      <c r="QAO48" s="53"/>
      <c r="QAP48" s="54"/>
      <c r="QAQ48" s="54"/>
      <c r="QAR48" s="54"/>
      <c r="QAS48" s="54"/>
      <c r="QAT48" s="54"/>
      <c r="QAU48" s="54"/>
      <c r="QBA48" s="53"/>
      <c r="QBB48" s="54"/>
      <c r="QBC48" s="54"/>
      <c r="QBD48" s="54"/>
      <c r="QBE48" s="54"/>
      <c r="QBF48" s="54"/>
      <c r="QBG48" s="54"/>
      <c r="QBM48" s="53"/>
      <c r="QBN48" s="54"/>
      <c r="QBO48" s="54"/>
      <c r="QBP48" s="54"/>
      <c r="QBQ48" s="54"/>
      <c r="QBR48" s="54"/>
      <c r="QBS48" s="54"/>
      <c r="QBY48" s="53"/>
      <c r="QBZ48" s="54"/>
      <c r="QCA48" s="54"/>
      <c r="QCB48" s="54"/>
      <c r="QCC48" s="54"/>
      <c r="QCD48" s="54"/>
      <c r="QCE48" s="54"/>
      <c r="QCK48" s="53"/>
      <c r="QCL48" s="54"/>
      <c r="QCM48" s="54"/>
      <c r="QCN48" s="54"/>
      <c r="QCO48" s="54"/>
      <c r="QCP48" s="54"/>
      <c r="QCQ48" s="54"/>
      <c r="QCW48" s="53"/>
      <c r="QCX48" s="54"/>
      <c r="QCY48" s="54"/>
      <c r="QCZ48" s="54"/>
      <c r="QDA48" s="54"/>
      <c r="QDB48" s="54"/>
      <c r="QDC48" s="54"/>
      <c r="QDI48" s="53"/>
      <c r="QDJ48" s="54"/>
      <c r="QDK48" s="54"/>
      <c r="QDL48" s="54"/>
      <c r="QDM48" s="54"/>
      <c r="QDN48" s="54"/>
      <c r="QDO48" s="54"/>
      <c r="QDU48" s="53"/>
      <c r="QDV48" s="54"/>
      <c r="QDW48" s="54"/>
      <c r="QDX48" s="54"/>
      <c r="QDY48" s="54"/>
      <c r="QDZ48" s="54"/>
      <c r="QEA48" s="54"/>
      <c r="QEG48" s="53"/>
      <c r="QEH48" s="54"/>
      <c r="QEI48" s="54"/>
      <c r="QEJ48" s="54"/>
      <c r="QEK48" s="54"/>
      <c r="QEL48" s="54"/>
      <c r="QEM48" s="54"/>
      <c r="QES48" s="53"/>
      <c r="QET48" s="54"/>
      <c r="QEU48" s="54"/>
      <c r="QEV48" s="54"/>
      <c r="QEW48" s="54"/>
      <c r="QEX48" s="54"/>
      <c r="QEY48" s="54"/>
      <c r="QFE48" s="53"/>
      <c r="QFF48" s="54"/>
      <c r="QFG48" s="54"/>
      <c r="QFH48" s="54"/>
      <c r="QFI48" s="54"/>
      <c r="QFJ48" s="54"/>
      <c r="QFK48" s="54"/>
      <c r="QFQ48" s="53"/>
      <c r="QFR48" s="54"/>
      <c r="QFS48" s="54"/>
      <c r="QFT48" s="54"/>
      <c r="QFU48" s="54"/>
      <c r="QFV48" s="54"/>
      <c r="QFW48" s="54"/>
      <c r="QGC48" s="53"/>
      <c r="QGD48" s="54"/>
      <c r="QGE48" s="54"/>
      <c r="QGF48" s="54"/>
      <c r="QGG48" s="54"/>
      <c r="QGH48" s="54"/>
      <c r="QGI48" s="54"/>
      <c r="QGO48" s="53"/>
      <c r="QGP48" s="54"/>
      <c r="QGQ48" s="54"/>
      <c r="QGR48" s="54"/>
      <c r="QGS48" s="54"/>
      <c r="QGT48" s="54"/>
      <c r="QGU48" s="54"/>
      <c r="QHA48" s="53"/>
      <c r="QHB48" s="54"/>
      <c r="QHC48" s="54"/>
      <c r="QHD48" s="54"/>
      <c r="QHE48" s="54"/>
      <c r="QHF48" s="54"/>
      <c r="QHG48" s="54"/>
      <c r="QHM48" s="53"/>
      <c r="QHN48" s="54"/>
      <c r="QHO48" s="54"/>
      <c r="QHP48" s="54"/>
      <c r="QHQ48" s="54"/>
      <c r="QHR48" s="54"/>
      <c r="QHS48" s="54"/>
      <c r="QHY48" s="53"/>
      <c r="QHZ48" s="54"/>
      <c r="QIA48" s="54"/>
      <c r="QIB48" s="54"/>
      <c r="QIC48" s="54"/>
      <c r="QID48" s="54"/>
      <c r="QIE48" s="54"/>
      <c r="QIK48" s="53"/>
      <c r="QIL48" s="54"/>
      <c r="QIM48" s="54"/>
      <c r="QIN48" s="54"/>
      <c r="QIO48" s="54"/>
      <c r="QIP48" s="54"/>
      <c r="QIQ48" s="54"/>
      <c r="QIW48" s="53"/>
      <c r="QIX48" s="54"/>
      <c r="QIY48" s="54"/>
      <c r="QIZ48" s="54"/>
      <c r="QJA48" s="54"/>
      <c r="QJB48" s="54"/>
      <c r="QJC48" s="54"/>
      <c r="QJI48" s="53"/>
      <c r="QJJ48" s="54"/>
      <c r="QJK48" s="54"/>
      <c r="QJL48" s="54"/>
      <c r="QJM48" s="54"/>
      <c r="QJN48" s="54"/>
      <c r="QJO48" s="54"/>
      <c r="QJU48" s="53"/>
      <c r="QJV48" s="54"/>
      <c r="QJW48" s="54"/>
      <c r="QJX48" s="54"/>
      <c r="QJY48" s="54"/>
      <c r="QJZ48" s="54"/>
      <c r="QKA48" s="54"/>
      <c r="QKG48" s="53"/>
      <c r="QKH48" s="54"/>
      <c r="QKI48" s="54"/>
      <c r="QKJ48" s="54"/>
      <c r="QKK48" s="54"/>
      <c r="QKL48" s="54"/>
      <c r="QKM48" s="54"/>
      <c r="QKS48" s="53"/>
      <c r="QKT48" s="54"/>
      <c r="QKU48" s="54"/>
      <c r="QKV48" s="54"/>
      <c r="QKW48" s="54"/>
      <c r="QKX48" s="54"/>
      <c r="QKY48" s="54"/>
      <c r="QLE48" s="53"/>
      <c r="QLF48" s="54"/>
      <c r="QLG48" s="54"/>
      <c r="QLH48" s="54"/>
      <c r="QLI48" s="54"/>
      <c r="QLJ48" s="54"/>
      <c r="QLK48" s="54"/>
      <c r="QLQ48" s="53"/>
      <c r="QLR48" s="54"/>
      <c r="QLS48" s="54"/>
      <c r="QLT48" s="54"/>
      <c r="QLU48" s="54"/>
      <c r="QLV48" s="54"/>
      <c r="QLW48" s="54"/>
      <c r="QMC48" s="53"/>
      <c r="QMD48" s="54"/>
      <c r="QME48" s="54"/>
      <c r="QMF48" s="54"/>
      <c r="QMG48" s="54"/>
      <c r="QMH48" s="54"/>
      <c r="QMI48" s="54"/>
      <c r="QMO48" s="53"/>
      <c r="QMP48" s="54"/>
      <c r="QMQ48" s="54"/>
      <c r="QMR48" s="54"/>
      <c r="QMS48" s="54"/>
      <c r="QMT48" s="54"/>
      <c r="QMU48" s="54"/>
      <c r="QNA48" s="53"/>
      <c r="QNB48" s="54"/>
      <c r="QNC48" s="54"/>
      <c r="QND48" s="54"/>
      <c r="QNE48" s="54"/>
      <c r="QNF48" s="54"/>
      <c r="QNG48" s="54"/>
      <c r="QNM48" s="53"/>
      <c r="QNN48" s="54"/>
      <c r="QNO48" s="54"/>
      <c r="QNP48" s="54"/>
      <c r="QNQ48" s="54"/>
      <c r="QNR48" s="54"/>
      <c r="QNS48" s="54"/>
      <c r="QNY48" s="53"/>
      <c r="QNZ48" s="54"/>
      <c r="QOA48" s="54"/>
      <c r="QOB48" s="54"/>
      <c r="QOC48" s="54"/>
      <c r="QOD48" s="54"/>
      <c r="QOE48" s="54"/>
      <c r="QOK48" s="53"/>
      <c r="QOL48" s="54"/>
      <c r="QOM48" s="54"/>
      <c r="QON48" s="54"/>
      <c r="QOO48" s="54"/>
      <c r="QOP48" s="54"/>
      <c r="QOQ48" s="54"/>
      <c r="QOW48" s="53"/>
      <c r="QOX48" s="54"/>
      <c r="QOY48" s="54"/>
      <c r="QOZ48" s="54"/>
      <c r="QPA48" s="54"/>
      <c r="QPB48" s="54"/>
      <c r="QPC48" s="54"/>
      <c r="QPI48" s="53"/>
      <c r="QPJ48" s="54"/>
      <c r="QPK48" s="54"/>
      <c r="QPL48" s="54"/>
      <c r="QPM48" s="54"/>
      <c r="QPN48" s="54"/>
      <c r="QPO48" s="54"/>
      <c r="QPU48" s="53"/>
      <c r="QPV48" s="54"/>
      <c r="QPW48" s="54"/>
      <c r="QPX48" s="54"/>
      <c r="QPY48" s="54"/>
      <c r="QPZ48" s="54"/>
      <c r="QQA48" s="54"/>
      <c r="QQG48" s="53"/>
      <c r="QQH48" s="54"/>
      <c r="QQI48" s="54"/>
      <c r="QQJ48" s="54"/>
      <c r="QQK48" s="54"/>
      <c r="QQL48" s="54"/>
      <c r="QQM48" s="54"/>
      <c r="QQS48" s="53"/>
      <c r="QQT48" s="54"/>
      <c r="QQU48" s="54"/>
      <c r="QQV48" s="54"/>
      <c r="QQW48" s="54"/>
      <c r="QQX48" s="54"/>
      <c r="QQY48" s="54"/>
      <c r="QRE48" s="53"/>
      <c r="QRF48" s="54"/>
      <c r="QRG48" s="54"/>
      <c r="QRH48" s="54"/>
      <c r="QRI48" s="54"/>
      <c r="QRJ48" s="54"/>
      <c r="QRK48" s="54"/>
      <c r="QRQ48" s="53"/>
      <c r="QRR48" s="54"/>
      <c r="QRS48" s="54"/>
      <c r="QRT48" s="54"/>
      <c r="QRU48" s="54"/>
      <c r="QRV48" s="54"/>
      <c r="QRW48" s="54"/>
      <c r="QSC48" s="53"/>
      <c r="QSD48" s="54"/>
      <c r="QSE48" s="54"/>
      <c r="QSF48" s="54"/>
      <c r="QSG48" s="54"/>
      <c r="QSH48" s="54"/>
      <c r="QSI48" s="54"/>
      <c r="QSO48" s="53"/>
      <c r="QSP48" s="54"/>
      <c r="QSQ48" s="54"/>
      <c r="QSR48" s="54"/>
      <c r="QSS48" s="54"/>
      <c r="QST48" s="54"/>
      <c r="QSU48" s="54"/>
      <c r="QTA48" s="53"/>
      <c r="QTB48" s="54"/>
      <c r="QTC48" s="54"/>
      <c r="QTD48" s="54"/>
      <c r="QTE48" s="54"/>
      <c r="QTF48" s="54"/>
      <c r="QTG48" s="54"/>
      <c r="QTM48" s="53"/>
      <c r="QTN48" s="54"/>
      <c r="QTO48" s="54"/>
      <c r="QTP48" s="54"/>
      <c r="QTQ48" s="54"/>
      <c r="QTR48" s="54"/>
      <c r="QTS48" s="54"/>
      <c r="QTY48" s="53"/>
      <c r="QTZ48" s="54"/>
      <c r="QUA48" s="54"/>
      <c r="QUB48" s="54"/>
      <c r="QUC48" s="54"/>
      <c r="QUD48" s="54"/>
      <c r="QUE48" s="54"/>
      <c r="QUK48" s="53"/>
      <c r="QUL48" s="54"/>
      <c r="QUM48" s="54"/>
      <c r="QUN48" s="54"/>
      <c r="QUO48" s="54"/>
      <c r="QUP48" s="54"/>
      <c r="QUQ48" s="54"/>
      <c r="QUW48" s="53"/>
      <c r="QUX48" s="54"/>
      <c r="QUY48" s="54"/>
      <c r="QUZ48" s="54"/>
      <c r="QVA48" s="54"/>
      <c r="QVB48" s="54"/>
      <c r="QVC48" s="54"/>
      <c r="QVI48" s="53"/>
      <c r="QVJ48" s="54"/>
      <c r="QVK48" s="54"/>
      <c r="QVL48" s="54"/>
      <c r="QVM48" s="54"/>
      <c r="QVN48" s="54"/>
      <c r="QVO48" s="54"/>
      <c r="QVU48" s="53"/>
      <c r="QVV48" s="54"/>
      <c r="QVW48" s="54"/>
      <c r="QVX48" s="54"/>
      <c r="QVY48" s="54"/>
      <c r="QVZ48" s="54"/>
      <c r="QWA48" s="54"/>
      <c r="QWG48" s="53"/>
      <c r="QWH48" s="54"/>
      <c r="QWI48" s="54"/>
      <c r="QWJ48" s="54"/>
      <c r="QWK48" s="54"/>
      <c r="QWL48" s="54"/>
      <c r="QWM48" s="54"/>
      <c r="QWS48" s="53"/>
      <c r="QWT48" s="54"/>
      <c r="QWU48" s="54"/>
      <c r="QWV48" s="54"/>
      <c r="QWW48" s="54"/>
      <c r="QWX48" s="54"/>
      <c r="QWY48" s="54"/>
      <c r="QXE48" s="53"/>
      <c r="QXF48" s="54"/>
      <c r="QXG48" s="54"/>
      <c r="QXH48" s="54"/>
      <c r="QXI48" s="54"/>
      <c r="QXJ48" s="54"/>
      <c r="QXK48" s="54"/>
      <c r="QXQ48" s="53"/>
      <c r="QXR48" s="54"/>
      <c r="QXS48" s="54"/>
      <c r="QXT48" s="54"/>
      <c r="QXU48" s="54"/>
      <c r="QXV48" s="54"/>
      <c r="QXW48" s="54"/>
      <c r="QYC48" s="53"/>
      <c r="QYD48" s="54"/>
      <c r="QYE48" s="54"/>
      <c r="QYF48" s="54"/>
      <c r="QYG48" s="54"/>
      <c r="QYH48" s="54"/>
      <c r="QYI48" s="54"/>
      <c r="QYO48" s="53"/>
      <c r="QYP48" s="54"/>
      <c r="QYQ48" s="54"/>
      <c r="QYR48" s="54"/>
      <c r="QYS48" s="54"/>
      <c r="QYT48" s="54"/>
      <c r="QYU48" s="54"/>
      <c r="QZA48" s="53"/>
      <c r="QZB48" s="54"/>
      <c r="QZC48" s="54"/>
      <c r="QZD48" s="54"/>
      <c r="QZE48" s="54"/>
      <c r="QZF48" s="54"/>
      <c r="QZG48" s="54"/>
      <c r="QZM48" s="53"/>
      <c r="QZN48" s="54"/>
      <c r="QZO48" s="54"/>
      <c r="QZP48" s="54"/>
      <c r="QZQ48" s="54"/>
      <c r="QZR48" s="54"/>
      <c r="QZS48" s="54"/>
      <c r="QZY48" s="53"/>
      <c r="QZZ48" s="54"/>
      <c r="RAA48" s="54"/>
      <c r="RAB48" s="54"/>
      <c r="RAC48" s="54"/>
      <c r="RAD48" s="54"/>
      <c r="RAE48" s="54"/>
      <c r="RAK48" s="53"/>
      <c r="RAL48" s="54"/>
      <c r="RAM48" s="54"/>
      <c r="RAN48" s="54"/>
      <c r="RAO48" s="54"/>
      <c r="RAP48" s="54"/>
      <c r="RAQ48" s="54"/>
      <c r="RAW48" s="53"/>
      <c r="RAX48" s="54"/>
      <c r="RAY48" s="54"/>
      <c r="RAZ48" s="54"/>
      <c r="RBA48" s="54"/>
      <c r="RBB48" s="54"/>
      <c r="RBC48" s="54"/>
      <c r="RBI48" s="53"/>
      <c r="RBJ48" s="54"/>
      <c r="RBK48" s="54"/>
      <c r="RBL48" s="54"/>
      <c r="RBM48" s="54"/>
      <c r="RBN48" s="54"/>
      <c r="RBO48" s="54"/>
      <c r="RBU48" s="53"/>
      <c r="RBV48" s="54"/>
      <c r="RBW48" s="54"/>
      <c r="RBX48" s="54"/>
      <c r="RBY48" s="54"/>
      <c r="RBZ48" s="54"/>
      <c r="RCA48" s="54"/>
      <c r="RCG48" s="53"/>
      <c r="RCH48" s="54"/>
      <c r="RCI48" s="54"/>
      <c r="RCJ48" s="54"/>
      <c r="RCK48" s="54"/>
      <c r="RCL48" s="54"/>
      <c r="RCM48" s="54"/>
      <c r="RCS48" s="53"/>
      <c r="RCT48" s="54"/>
      <c r="RCU48" s="54"/>
      <c r="RCV48" s="54"/>
      <c r="RCW48" s="54"/>
      <c r="RCX48" s="54"/>
      <c r="RCY48" s="54"/>
      <c r="RDE48" s="53"/>
      <c r="RDF48" s="54"/>
      <c r="RDG48" s="54"/>
      <c r="RDH48" s="54"/>
      <c r="RDI48" s="54"/>
      <c r="RDJ48" s="54"/>
      <c r="RDK48" s="54"/>
      <c r="RDQ48" s="53"/>
      <c r="RDR48" s="54"/>
      <c r="RDS48" s="54"/>
      <c r="RDT48" s="54"/>
      <c r="RDU48" s="54"/>
      <c r="RDV48" s="54"/>
      <c r="RDW48" s="54"/>
      <c r="REC48" s="53"/>
      <c r="RED48" s="54"/>
      <c r="REE48" s="54"/>
      <c r="REF48" s="54"/>
      <c r="REG48" s="54"/>
      <c r="REH48" s="54"/>
      <c r="REI48" s="54"/>
      <c r="REO48" s="53"/>
      <c r="REP48" s="54"/>
      <c r="REQ48" s="54"/>
      <c r="RER48" s="54"/>
      <c r="RES48" s="54"/>
      <c r="RET48" s="54"/>
      <c r="REU48" s="54"/>
      <c r="RFA48" s="53"/>
      <c r="RFB48" s="54"/>
      <c r="RFC48" s="54"/>
      <c r="RFD48" s="54"/>
      <c r="RFE48" s="54"/>
      <c r="RFF48" s="54"/>
      <c r="RFG48" s="54"/>
      <c r="RFM48" s="53"/>
      <c r="RFN48" s="54"/>
      <c r="RFO48" s="54"/>
      <c r="RFP48" s="54"/>
      <c r="RFQ48" s="54"/>
      <c r="RFR48" s="54"/>
      <c r="RFS48" s="54"/>
      <c r="RFY48" s="53"/>
      <c r="RFZ48" s="54"/>
      <c r="RGA48" s="54"/>
      <c r="RGB48" s="54"/>
      <c r="RGC48" s="54"/>
      <c r="RGD48" s="54"/>
      <c r="RGE48" s="54"/>
      <c r="RGK48" s="53"/>
      <c r="RGL48" s="54"/>
      <c r="RGM48" s="54"/>
      <c r="RGN48" s="54"/>
      <c r="RGO48" s="54"/>
      <c r="RGP48" s="54"/>
      <c r="RGQ48" s="54"/>
      <c r="RGW48" s="53"/>
      <c r="RGX48" s="54"/>
      <c r="RGY48" s="54"/>
      <c r="RGZ48" s="54"/>
      <c r="RHA48" s="54"/>
      <c r="RHB48" s="54"/>
      <c r="RHC48" s="54"/>
      <c r="RHI48" s="53"/>
      <c r="RHJ48" s="54"/>
      <c r="RHK48" s="54"/>
      <c r="RHL48" s="54"/>
      <c r="RHM48" s="54"/>
      <c r="RHN48" s="54"/>
      <c r="RHO48" s="54"/>
      <c r="RHU48" s="53"/>
      <c r="RHV48" s="54"/>
      <c r="RHW48" s="54"/>
      <c r="RHX48" s="54"/>
      <c r="RHY48" s="54"/>
      <c r="RHZ48" s="54"/>
      <c r="RIA48" s="54"/>
      <c r="RIG48" s="53"/>
      <c r="RIH48" s="54"/>
      <c r="RII48" s="54"/>
      <c r="RIJ48" s="54"/>
      <c r="RIK48" s="54"/>
      <c r="RIL48" s="54"/>
      <c r="RIM48" s="54"/>
      <c r="RIS48" s="53"/>
      <c r="RIT48" s="54"/>
      <c r="RIU48" s="54"/>
      <c r="RIV48" s="54"/>
      <c r="RIW48" s="54"/>
      <c r="RIX48" s="54"/>
      <c r="RIY48" s="54"/>
      <c r="RJE48" s="53"/>
      <c r="RJF48" s="54"/>
      <c r="RJG48" s="54"/>
      <c r="RJH48" s="54"/>
      <c r="RJI48" s="54"/>
      <c r="RJJ48" s="54"/>
      <c r="RJK48" s="54"/>
      <c r="RJQ48" s="53"/>
      <c r="RJR48" s="54"/>
      <c r="RJS48" s="54"/>
      <c r="RJT48" s="54"/>
      <c r="RJU48" s="54"/>
      <c r="RJV48" s="54"/>
      <c r="RJW48" s="54"/>
      <c r="RKC48" s="53"/>
      <c r="RKD48" s="54"/>
      <c r="RKE48" s="54"/>
      <c r="RKF48" s="54"/>
      <c r="RKG48" s="54"/>
      <c r="RKH48" s="54"/>
      <c r="RKI48" s="54"/>
      <c r="RKO48" s="53"/>
      <c r="RKP48" s="54"/>
      <c r="RKQ48" s="54"/>
      <c r="RKR48" s="54"/>
      <c r="RKS48" s="54"/>
      <c r="RKT48" s="54"/>
      <c r="RKU48" s="54"/>
      <c r="RLA48" s="53"/>
      <c r="RLB48" s="54"/>
      <c r="RLC48" s="54"/>
      <c r="RLD48" s="54"/>
      <c r="RLE48" s="54"/>
      <c r="RLF48" s="54"/>
      <c r="RLG48" s="54"/>
      <c r="RLM48" s="53"/>
      <c r="RLN48" s="54"/>
      <c r="RLO48" s="54"/>
      <c r="RLP48" s="54"/>
      <c r="RLQ48" s="54"/>
      <c r="RLR48" s="54"/>
      <c r="RLS48" s="54"/>
      <c r="RLY48" s="53"/>
      <c r="RLZ48" s="54"/>
      <c r="RMA48" s="54"/>
      <c r="RMB48" s="54"/>
      <c r="RMC48" s="54"/>
      <c r="RMD48" s="54"/>
      <c r="RME48" s="54"/>
      <c r="RMK48" s="53"/>
      <c r="RML48" s="54"/>
      <c r="RMM48" s="54"/>
      <c r="RMN48" s="54"/>
      <c r="RMO48" s="54"/>
      <c r="RMP48" s="54"/>
      <c r="RMQ48" s="54"/>
      <c r="RMW48" s="53"/>
      <c r="RMX48" s="54"/>
      <c r="RMY48" s="54"/>
      <c r="RMZ48" s="54"/>
      <c r="RNA48" s="54"/>
      <c r="RNB48" s="54"/>
      <c r="RNC48" s="54"/>
      <c r="RNI48" s="53"/>
      <c r="RNJ48" s="54"/>
      <c r="RNK48" s="54"/>
      <c r="RNL48" s="54"/>
      <c r="RNM48" s="54"/>
      <c r="RNN48" s="54"/>
      <c r="RNO48" s="54"/>
      <c r="RNU48" s="53"/>
      <c r="RNV48" s="54"/>
      <c r="RNW48" s="54"/>
      <c r="RNX48" s="54"/>
      <c r="RNY48" s="54"/>
      <c r="RNZ48" s="54"/>
      <c r="ROA48" s="54"/>
      <c r="ROG48" s="53"/>
      <c r="ROH48" s="54"/>
      <c r="ROI48" s="54"/>
      <c r="ROJ48" s="54"/>
      <c r="ROK48" s="54"/>
      <c r="ROL48" s="54"/>
      <c r="ROM48" s="54"/>
      <c r="ROS48" s="53"/>
      <c r="ROT48" s="54"/>
      <c r="ROU48" s="54"/>
      <c r="ROV48" s="54"/>
      <c r="ROW48" s="54"/>
      <c r="ROX48" s="54"/>
      <c r="ROY48" s="54"/>
      <c r="RPE48" s="53"/>
      <c r="RPF48" s="54"/>
      <c r="RPG48" s="54"/>
      <c r="RPH48" s="54"/>
      <c r="RPI48" s="54"/>
      <c r="RPJ48" s="54"/>
      <c r="RPK48" s="54"/>
      <c r="RPQ48" s="53"/>
      <c r="RPR48" s="54"/>
      <c r="RPS48" s="54"/>
      <c r="RPT48" s="54"/>
      <c r="RPU48" s="54"/>
      <c r="RPV48" s="54"/>
      <c r="RPW48" s="54"/>
      <c r="RQC48" s="53"/>
      <c r="RQD48" s="54"/>
      <c r="RQE48" s="54"/>
      <c r="RQF48" s="54"/>
      <c r="RQG48" s="54"/>
      <c r="RQH48" s="54"/>
      <c r="RQI48" s="54"/>
      <c r="RQO48" s="53"/>
      <c r="RQP48" s="54"/>
      <c r="RQQ48" s="54"/>
      <c r="RQR48" s="54"/>
      <c r="RQS48" s="54"/>
      <c r="RQT48" s="54"/>
      <c r="RQU48" s="54"/>
      <c r="RRA48" s="53"/>
      <c r="RRB48" s="54"/>
      <c r="RRC48" s="54"/>
      <c r="RRD48" s="54"/>
      <c r="RRE48" s="54"/>
      <c r="RRF48" s="54"/>
      <c r="RRG48" s="54"/>
      <c r="RRM48" s="53"/>
      <c r="RRN48" s="54"/>
      <c r="RRO48" s="54"/>
      <c r="RRP48" s="54"/>
      <c r="RRQ48" s="54"/>
      <c r="RRR48" s="54"/>
      <c r="RRS48" s="54"/>
      <c r="RRY48" s="53"/>
      <c r="RRZ48" s="54"/>
      <c r="RSA48" s="54"/>
      <c r="RSB48" s="54"/>
      <c r="RSC48" s="54"/>
      <c r="RSD48" s="54"/>
      <c r="RSE48" s="54"/>
      <c r="RSK48" s="53"/>
      <c r="RSL48" s="54"/>
      <c r="RSM48" s="54"/>
      <c r="RSN48" s="54"/>
      <c r="RSO48" s="54"/>
      <c r="RSP48" s="54"/>
      <c r="RSQ48" s="54"/>
      <c r="RSW48" s="53"/>
      <c r="RSX48" s="54"/>
      <c r="RSY48" s="54"/>
      <c r="RSZ48" s="54"/>
      <c r="RTA48" s="54"/>
      <c r="RTB48" s="54"/>
      <c r="RTC48" s="54"/>
      <c r="RTI48" s="53"/>
      <c r="RTJ48" s="54"/>
      <c r="RTK48" s="54"/>
      <c r="RTL48" s="54"/>
      <c r="RTM48" s="54"/>
      <c r="RTN48" s="54"/>
      <c r="RTO48" s="54"/>
      <c r="RTU48" s="53"/>
      <c r="RTV48" s="54"/>
      <c r="RTW48" s="54"/>
      <c r="RTX48" s="54"/>
      <c r="RTY48" s="54"/>
      <c r="RTZ48" s="54"/>
      <c r="RUA48" s="54"/>
      <c r="RUG48" s="53"/>
      <c r="RUH48" s="54"/>
      <c r="RUI48" s="54"/>
      <c r="RUJ48" s="54"/>
      <c r="RUK48" s="54"/>
      <c r="RUL48" s="54"/>
      <c r="RUM48" s="54"/>
      <c r="RUS48" s="53"/>
      <c r="RUT48" s="54"/>
      <c r="RUU48" s="54"/>
      <c r="RUV48" s="54"/>
      <c r="RUW48" s="54"/>
      <c r="RUX48" s="54"/>
      <c r="RUY48" s="54"/>
      <c r="RVE48" s="53"/>
      <c r="RVF48" s="54"/>
      <c r="RVG48" s="54"/>
      <c r="RVH48" s="54"/>
      <c r="RVI48" s="54"/>
      <c r="RVJ48" s="54"/>
      <c r="RVK48" s="54"/>
      <c r="RVQ48" s="53"/>
      <c r="RVR48" s="54"/>
      <c r="RVS48" s="54"/>
      <c r="RVT48" s="54"/>
      <c r="RVU48" s="54"/>
      <c r="RVV48" s="54"/>
      <c r="RVW48" s="54"/>
      <c r="RWC48" s="53"/>
      <c r="RWD48" s="54"/>
      <c r="RWE48" s="54"/>
      <c r="RWF48" s="54"/>
      <c r="RWG48" s="54"/>
      <c r="RWH48" s="54"/>
      <c r="RWI48" s="54"/>
      <c r="RWO48" s="53"/>
      <c r="RWP48" s="54"/>
      <c r="RWQ48" s="54"/>
      <c r="RWR48" s="54"/>
      <c r="RWS48" s="54"/>
      <c r="RWT48" s="54"/>
      <c r="RWU48" s="54"/>
      <c r="RXA48" s="53"/>
      <c r="RXB48" s="54"/>
      <c r="RXC48" s="54"/>
      <c r="RXD48" s="54"/>
      <c r="RXE48" s="54"/>
      <c r="RXF48" s="54"/>
      <c r="RXG48" s="54"/>
      <c r="RXM48" s="53"/>
      <c r="RXN48" s="54"/>
      <c r="RXO48" s="54"/>
      <c r="RXP48" s="54"/>
      <c r="RXQ48" s="54"/>
      <c r="RXR48" s="54"/>
      <c r="RXS48" s="54"/>
      <c r="RXY48" s="53"/>
      <c r="RXZ48" s="54"/>
      <c r="RYA48" s="54"/>
      <c r="RYB48" s="54"/>
      <c r="RYC48" s="54"/>
      <c r="RYD48" s="54"/>
      <c r="RYE48" s="54"/>
      <c r="RYK48" s="53"/>
      <c r="RYL48" s="54"/>
      <c r="RYM48" s="54"/>
      <c r="RYN48" s="54"/>
      <c r="RYO48" s="54"/>
      <c r="RYP48" s="54"/>
      <c r="RYQ48" s="54"/>
      <c r="RYW48" s="53"/>
      <c r="RYX48" s="54"/>
      <c r="RYY48" s="54"/>
      <c r="RYZ48" s="54"/>
      <c r="RZA48" s="54"/>
      <c r="RZB48" s="54"/>
      <c r="RZC48" s="54"/>
      <c r="RZI48" s="53"/>
      <c r="RZJ48" s="54"/>
      <c r="RZK48" s="54"/>
      <c r="RZL48" s="54"/>
      <c r="RZM48" s="54"/>
      <c r="RZN48" s="54"/>
      <c r="RZO48" s="54"/>
      <c r="RZU48" s="53"/>
      <c r="RZV48" s="54"/>
      <c r="RZW48" s="54"/>
      <c r="RZX48" s="54"/>
      <c r="RZY48" s="54"/>
      <c r="RZZ48" s="54"/>
      <c r="SAA48" s="54"/>
      <c r="SAG48" s="53"/>
      <c r="SAH48" s="54"/>
      <c r="SAI48" s="54"/>
      <c r="SAJ48" s="54"/>
      <c r="SAK48" s="54"/>
      <c r="SAL48" s="54"/>
      <c r="SAM48" s="54"/>
      <c r="SAS48" s="53"/>
      <c r="SAT48" s="54"/>
      <c r="SAU48" s="54"/>
      <c r="SAV48" s="54"/>
      <c r="SAW48" s="54"/>
      <c r="SAX48" s="54"/>
      <c r="SAY48" s="54"/>
      <c r="SBE48" s="53"/>
      <c r="SBF48" s="54"/>
      <c r="SBG48" s="54"/>
      <c r="SBH48" s="54"/>
      <c r="SBI48" s="54"/>
      <c r="SBJ48" s="54"/>
      <c r="SBK48" s="54"/>
      <c r="SBQ48" s="53"/>
      <c r="SBR48" s="54"/>
      <c r="SBS48" s="54"/>
      <c r="SBT48" s="54"/>
      <c r="SBU48" s="54"/>
      <c r="SBV48" s="54"/>
      <c r="SBW48" s="54"/>
      <c r="SCC48" s="53"/>
      <c r="SCD48" s="54"/>
      <c r="SCE48" s="54"/>
      <c r="SCF48" s="54"/>
      <c r="SCG48" s="54"/>
      <c r="SCH48" s="54"/>
      <c r="SCI48" s="54"/>
      <c r="SCO48" s="53"/>
      <c r="SCP48" s="54"/>
      <c r="SCQ48" s="54"/>
      <c r="SCR48" s="54"/>
      <c r="SCS48" s="54"/>
      <c r="SCT48" s="54"/>
      <c r="SCU48" s="54"/>
      <c r="SDA48" s="53"/>
      <c r="SDB48" s="54"/>
      <c r="SDC48" s="54"/>
      <c r="SDD48" s="54"/>
      <c r="SDE48" s="54"/>
      <c r="SDF48" s="54"/>
      <c r="SDG48" s="54"/>
      <c r="SDM48" s="53"/>
      <c r="SDN48" s="54"/>
      <c r="SDO48" s="54"/>
      <c r="SDP48" s="54"/>
      <c r="SDQ48" s="54"/>
      <c r="SDR48" s="54"/>
      <c r="SDS48" s="54"/>
      <c r="SDY48" s="53"/>
      <c r="SDZ48" s="54"/>
      <c r="SEA48" s="54"/>
      <c r="SEB48" s="54"/>
      <c r="SEC48" s="54"/>
      <c r="SED48" s="54"/>
      <c r="SEE48" s="54"/>
      <c r="SEK48" s="53"/>
      <c r="SEL48" s="54"/>
      <c r="SEM48" s="54"/>
      <c r="SEN48" s="54"/>
      <c r="SEO48" s="54"/>
      <c r="SEP48" s="54"/>
      <c r="SEQ48" s="54"/>
      <c r="SEW48" s="53"/>
      <c r="SEX48" s="54"/>
      <c r="SEY48" s="54"/>
      <c r="SEZ48" s="54"/>
      <c r="SFA48" s="54"/>
      <c r="SFB48" s="54"/>
      <c r="SFC48" s="54"/>
      <c r="SFI48" s="53"/>
      <c r="SFJ48" s="54"/>
      <c r="SFK48" s="54"/>
      <c r="SFL48" s="54"/>
      <c r="SFM48" s="54"/>
      <c r="SFN48" s="54"/>
      <c r="SFO48" s="54"/>
      <c r="SFU48" s="53"/>
      <c r="SFV48" s="54"/>
      <c r="SFW48" s="54"/>
      <c r="SFX48" s="54"/>
      <c r="SFY48" s="54"/>
      <c r="SFZ48" s="54"/>
      <c r="SGA48" s="54"/>
      <c r="SGG48" s="53"/>
      <c r="SGH48" s="54"/>
      <c r="SGI48" s="54"/>
      <c r="SGJ48" s="54"/>
      <c r="SGK48" s="54"/>
      <c r="SGL48" s="54"/>
      <c r="SGM48" s="54"/>
      <c r="SGS48" s="53"/>
      <c r="SGT48" s="54"/>
      <c r="SGU48" s="54"/>
      <c r="SGV48" s="54"/>
      <c r="SGW48" s="54"/>
      <c r="SGX48" s="54"/>
      <c r="SGY48" s="54"/>
      <c r="SHE48" s="53"/>
      <c r="SHF48" s="54"/>
      <c r="SHG48" s="54"/>
      <c r="SHH48" s="54"/>
      <c r="SHI48" s="54"/>
      <c r="SHJ48" s="54"/>
      <c r="SHK48" s="54"/>
      <c r="SHQ48" s="53"/>
      <c r="SHR48" s="54"/>
      <c r="SHS48" s="54"/>
      <c r="SHT48" s="54"/>
      <c r="SHU48" s="54"/>
      <c r="SHV48" s="54"/>
      <c r="SHW48" s="54"/>
      <c r="SIC48" s="53"/>
      <c r="SID48" s="54"/>
      <c r="SIE48" s="54"/>
      <c r="SIF48" s="54"/>
      <c r="SIG48" s="54"/>
      <c r="SIH48" s="54"/>
      <c r="SII48" s="54"/>
      <c r="SIO48" s="53"/>
      <c r="SIP48" s="54"/>
      <c r="SIQ48" s="54"/>
      <c r="SIR48" s="54"/>
      <c r="SIS48" s="54"/>
      <c r="SIT48" s="54"/>
      <c r="SIU48" s="54"/>
      <c r="SJA48" s="53"/>
      <c r="SJB48" s="54"/>
      <c r="SJC48" s="54"/>
      <c r="SJD48" s="54"/>
      <c r="SJE48" s="54"/>
      <c r="SJF48" s="54"/>
      <c r="SJG48" s="54"/>
      <c r="SJM48" s="53"/>
      <c r="SJN48" s="54"/>
      <c r="SJO48" s="54"/>
      <c r="SJP48" s="54"/>
      <c r="SJQ48" s="54"/>
      <c r="SJR48" s="54"/>
      <c r="SJS48" s="54"/>
      <c r="SJY48" s="53"/>
      <c r="SJZ48" s="54"/>
      <c r="SKA48" s="54"/>
      <c r="SKB48" s="54"/>
      <c r="SKC48" s="54"/>
      <c r="SKD48" s="54"/>
      <c r="SKE48" s="54"/>
      <c r="SKK48" s="53"/>
      <c r="SKL48" s="54"/>
      <c r="SKM48" s="54"/>
      <c r="SKN48" s="54"/>
      <c r="SKO48" s="54"/>
      <c r="SKP48" s="54"/>
      <c r="SKQ48" s="54"/>
      <c r="SKW48" s="53"/>
      <c r="SKX48" s="54"/>
      <c r="SKY48" s="54"/>
      <c r="SKZ48" s="54"/>
      <c r="SLA48" s="54"/>
      <c r="SLB48" s="54"/>
      <c r="SLC48" s="54"/>
      <c r="SLI48" s="53"/>
      <c r="SLJ48" s="54"/>
      <c r="SLK48" s="54"/>
      <c r="SLL48" s="54"/>
      <c r="SLM48" s="54"/>
      <c r="SLN48" s="54"/>
      <c r="SLO48" s="54"/>
      <c r="SLU48" s="53"/>
      <c r="SLV48" s="54"/>
      <c r="SLW48" s="54"/>
      <c r="SLX48" s="54"/>
      <c r="SLY48" s="54"/>
      <c r="SLZ48" s="54"/>
      <c r="SMA48" s="54"/>
      <c r="SMG48" s="53"/>
      <c r="SMH48" s="54"/>
      <c r="SMI48" s="54"/>
      <c r="SMJ48" s="54"/>
      <c r="SMK48" s="54"/>
      <c r="SML48" s="54"/>
      <c r="SMM48" s="54"/>
      <c r="SMS48" s="53"/>
      <c r="SMT48" s="54"/>
      <c r="SMU48" s="54"/>
      <c r="SMV48" s="54"/>
      <c r="SMW48" s="54"/>
      <c r="SMX48" s="54"/>
      <c r="SMY48" s="54"/>
      <c r="SNE48" s="53"/>
      <c r="SNF48" s="54"/>
      <c r="SNG48" s="54"/>
      <c r="SNH48" s="54"/>
      <c r="SNI48" s="54"/>
      <c r="SNJ48" s="54"/>
      <c r="SNK48" s="54"/>
      <c r="SNQ48" s="53"/>
      <c r="SNR48" s="54"/>
      <c r="SNS48" s="54"/>
      <c r="SNT48" s="54"/>
      <c r="SNU48" s="54"/>
      <c r="SNV48" s="54"/>
      <c r="SNW48" s="54"/>
      <c r="SOC48" s="53"/>
      <c r="SOD48" s="54"/>
      <c r="SOE48" s="54"/>
      <c r="SOF48" s="54"/>
      <c r="SOG48" s="54"/>
      <c r="SOH48" s="54"/>
      <c r="SOI48" s="54"/>
      <c r="SOO48" s="53"/>
      <c r="SOP48" s="54"/>
      <c r="SOQ48" s="54"/>
      <c r="SOR48" s="54"/>
      <c r="SOS48" s="54"/>
      <c r="SOT48" s="54"/>
      <c r="SOU48" s="54"/>
      <c r="SPA48" s="53"/>
      <c r="SPB48" s="54"/>
      <c r="SPC48" s="54"/>
      <c r="SPD48" s="54"/>
      <c r="SPE48" s="54"/>
      <c r="SPF48" s="54"/>
      <c r="SPG48" s="54"/>
      <c r="SPM48" s="53"/>
      <c r="SPN48" s="54"/>
      <c r="SPO48" s="54"/>
      <c r="SPP48" s="54"/>
      <c r="SPQ48" s="54"/>
      <c r="SPR48" s="54"/>
      <c r="SPS48" s="54"/>
      <c r="SPY48" s="53"/>
      <c r="SPZ48" s="54"/>
      <c r="SQA48" s="54"/>
      <c r="SQB48" s="54"/>
      <c r="SQC48" s="54"/>
      <c r="SQD48" s="54"/>
      <c r="SQE48" s="54"/>
      <c r="SQK48" s="53"/>
      <c r="SQL48" s="54"/>
      <c r="SQM48" s="54"/>
      <c r="SQN48" s="54"/>
      <c r="SQO48" s="54"/>
      <c r="SQP48" s="54"/>
      <c r="SQQ48" s="54"/>
      <c r="SQW48" s="53"/>
      <c r="SQX48" s="54"/>
      <c r="SQY48" s="54"/>
      <c r="SQZ48" s="54"/>
      <c r="SRA48" s="54"/>
      <c r="SRB48" s="54"/>
      <c r="SRC48" s="54"/>
      <c r="SRI48" s="53"/>
      <c r="SRJ48" s="54"/>
      <c r="SRK48" s="54"/>
      <c r="SRL48" s="54"/>
      <c r="SRM48" s="54"/>
      <c r="SRN48" s="54"/>
      <c r="SRO48" s="54"/>
      <c r="SRU48" s="53"/>
      <c r="SRV48" s="54"/>
      <c r="SRW48" s="54"/>
      <c r="SRX48" s="54"/>
      <c r="SRY48" s="54"/>
      <c r="SRZ48" s="54"/>
      <c r="SSA48" s="54"/>
      <c r="SSG48" s="53"/>
      <c r="SSH48" s="54"/>
      <c r="SSI48" s="54"/>
      <c r="SSJ48" s="54"/>
      <c r="SSK48" s="54"/>
      <c r="SSL48" s="54"/>
      <c r="SSM48" s="54"/>
      <c r="SSS48" s="53"/>
      <c r="SST48" s="54"/>
      <c r="SSU48" s="54"/>
      <c r="SSV48" s="54"/>
      <c r="SSW48" s="54"/>
      <c r="SSX48" s="54"/>
      <c r="SSY48" s="54"/>
      <c r="STE48" s="53"/>
      <c r="STF48" s="54"/>
      <c r="STG48" s="54"/>
      <c r="STH48" s="54"/>
      <c r="STI48" s="54"/>
      <c r="STJ48" s="54"/>
      <c r="STK48" s="54"/>
      <c r="STQ48" s="53"/>
      <c r="STR48" s="54"/>
      <c r="STS48" s="54"/>
      <c r="STT48" s="54"/>
      <c r="STU48" s="54"/>
      <c r="STV48" s="54"/>
      <c r="STW48" s="54"/>
      <c r="SUC48" s="53"/>
      <c r="SUD48" s="54"/>
      <c r="SUE48" s="54"/>
      <c r="SUF48" s="54"/>
      <c r="SUG48" s="54"/>
      <c r="SUH48" s="54"/>
      <c r="SUI48" s="54"/>
      <c r="SUO48" s="53"/>
      <c r="SUP48" s="54"/>
      <c r="SUQ48" s="54"/>
      <c r="SUR48" s="54"/>
      <c r="SUS48" s="54"/>
      <c r="SUT48" s="54"/>
      <c r="SUU48" s="54"/>
      <c r="SVA48" s="53"/>
      <c r="SVB48" s="54"/>
      <c r="SVC48" s="54"/>
      <c r="SVD48" s="54"/>
      <c r="SVE48" s="54"/>
      <c r="SVF48" s="54"/>
      <c r="SVG48" s="54"/>
      <c r="SVM48" s="53"/>
      <c r="SVN48" s="54"/>
      <c r="SVO48" s="54"/>
      <c r="SVP48" s="54"/>
      <c r="SVQ48" s="54"/>
      <c r="SVR48" s="54"/>
      <c r="SVS48" s="54"/>
      <c r="SVY48" s="53"/>
      <c r="SVZ48" s="54"/>
      <c r="SWA48" s="54"/>
      <c r="SWB48" s="54"/>
      <c r="SWC48" s="54"/>
      <c r="SWD48" s="54"/>
      <c r="SWE48" s="54"/>
      <c r="SWK48" s="53"/>
      <c r="SWL48" s="54"/>
      <c r="SWM48" s="54"/>
      <c r="SWN48" s="54"/>
      <c r="SWO48" s="54"/>
      <c r="SWP48" s="54"/>
      <c r="SWQ48" s="54"/>
      <c r="SWW48" s="53"/>
      <c r="SWX48" s="54"/>
      <c r="SWY48" s="54"/>
      <c r="SWZ48" s="54"/>
      <c r="SXA48" s="54"/>
      <c r="SXB48" s="54"/>
      <c r="SXC48" s="54"/>
      <c r="SXI48" s="53"/>
      <c r="SXJ48" s="54"/>
      <c r="SXK48" s="54"/>
      <c r="SXL48" s="54"/>
      <c r="SXM48" s="54"/>
      <c r="SXN48" s="54"/>
      <c r="SXO48" s="54"/>
      <c r="SXU48" s="53"/>
      <c r="SXV48" s="54"/>
      <c r="SXW48" s="54"/>
      <c r="SXX48" s="54"/>
      <c r="SXY48" s="54"/>
      <c r="SXZ48" s="54"/>
      <c r="SYA48" s="54"/>
      <c r="SYG48" s="53"/>
      <c r="SYH48" s="54"/>
      <c r="SYI48" s="54"/>
      <c r="SYJ48" s="54"/>
      <c r="SYK48" s="54"/>
      <c r="SYL48" s="54"/>
      <c r="SYM48" s="54"/>
      <c r="SYS48" s="53"/>
      <c r="SYT48" s="54"/>
      <c r="SYU48" s="54"/>
      <c r="SYV48" s="54"/>
      <c r="SYW48" s="54"/>
      <c r="SYX48" s="54"/>
      <c r="SYY48" s="54"/>
      <c r="SZE48" s="53"/>
      <c r="SZF48" s="54"/>
      <c r="SZG48" s="54"/>
      <c r="SZH48" s="54"/>
      <c r="SZI48" s="54"/>
      <c r="SZJ48" s="54"/>
      <c r="SZK48" s="54"/>
      <c r="SZQ48" s="53"/>
      <c r="SZR48" s="54"/>
      <c r="SZS48" s="54"/>
      <c r="SZT48" s="54"/>
      <c r="SZU48" s="54"/>
      <c r="SZV48" s="54"/>
      <c r="SZW48" s="54"/>
      <c r="TAC48" s="53"/>
      <c r="TAD48" s="54"/>
      <c r="TAE48" s="54"/>
      <c r="TAF48" s="54"/>
      <c r="TAG48" s="54"/>
      <c r="TAH48" s="54"/>
      <c r="TAI48" s="54"/>
      <c r="TAO48" s="53"/>
      <c r="TAP48" s="54"/>
      <c r="TAQ48" s="54"/>
      <c r="TAR48" s="54"/>
      <c r="TAS48" s="54"/>
      <c r="TAT48" s="54"/>
      <c r="TAU48" s="54"/>
      <c r="TBA48" s="53"/>
      <c r="TBB48" s="54"/>
      <c r="TBC48" s="54"/>
      <c r="TBD48" s="54"/>
      <c r="TBE48" s="54"/>
      <c r="TBF48" s="54"/>
      <c r="TBG48" s="54"/>
      <c r="TBM48" s="53"/>
      <c r="TBN48" s="54"/>
      <c r="TBO48" s="54"/>
      <c r="TBP48" s="54"/>
      <c r="TBQ48" s="54"/>
      <c r="TBR48" s="54"/>
      <c r="TBS48" s="54"/>
      <c r="TBY48" s="53"/>
      <c r="TBZ48" s="54"/>
      <c r="TCA48" s="54"/>
      <c r="TCB48" s="54"/>
      <c r="TCC48" s="54"/>
      <c r="TCD48" s="54"/>
      <c r="TCE48" s="54"/>
      <c r="TCK48" s="53"/>
      <c r="TCL48" s="54"/>
      <c r="TCM48" s="54"/>
      <c r="TCN48" s="54"/>
      <c r="TCO48" s="54"/>
      <c r="TCP48" s="54"/>
      <c r="TCQ48" s="54"/>
      <c r="TCW48" s="53"/>
      <c r="TCX48" s="54"/>
      <c r="TCY48" s="54"/>
      <c r="TCZ48" s="54"/>
      <c r="TDA48" s="54"/>
      <c r="TDB48" s="54"/>
      <c r="TDC48" s="54"/>
      <c r="TDI48" s="53"/>
      <c r="TDJ48" s="54"/>
      <c r="TDK48" s="54"/>
      <c r="TDL48" s="54"/>
      <c r="TDM48" s="54"/>
      <c r="TDN48" s="54"/>
      <c r="TDO48" s="54"/>
      <c r="TDU48" s="53"/>
      <c r="TDV48" s="54"/>
      <c r="TDW48" s="54"/>
      <c r="TDX48" s="54"/>
      <c r="TDY48" s="54"/>
      <c r="TDZ48" s="54"/>
      <c r="TEA48" s="54"/>
      <c r="TEG48" s="53"/>
      <c r="TEH48" s="54"/>
      <c r="TEI48" s="54"/>
      <c r="TEJ48" s="54"/>
      <c r="TEK48" s="54"/>
      <c r="TEL48" s="54"/>
      <c r="TEM48" s="54"/>
      <c r="TES48" s="53"/>
      <c r="TET48" s="54"/>
      <c r="TEU48" s="54"/>
      <c r="TEV48" s="54"/>
      <c r="TEW48" s="54"/>
      <c r="TEX48" s="54"/>
      <c r="TEY48" s="54"/>
      <c r="TFE48" s="53"/>
      <c r="TFF48" s="54"/>
      <c r="TFG48" s="54"/>
      <c r="TFH48" s="54"/>
      <c r="TFI48" s="54"/>
      <c r="TFJ48" s="54"/>
      <c r="TFK48" s="54"/>
      <c r="TFQ48" s="53"/>
      <c r="TFR48" s="54"/>
      <c r="TFS48" s="54"/>
      <c r="TFT48" s="54"/>
      <c r="TFU48" s="54"/>
      <c r="TFV48" s="54"/>
      <c r="TFW48" s="54"/>
      <c r="TGC48" s="53"/>
      <c r="TGD48" s="54"/>
      <c r="TGE48" s="54"/>
      <c r="TGF48" s="54"/>
      <c r="TGG48" s="54"/>
      <c r="TGH48" s="54"/>
      <c r="TGI48" s="54"/>
      <c r="TGO48" s="53"/>
      <c r="TGP48" s="54"/>
      <c r="TGQ48" s="54"/>
      <c r="TGR48" s="54"/>
      <c r="TGS48" s="54"/>
      <c r="TGT48" s="54"/>
      <c r="TGU48" s="54"/>
      <c r="THA48" s="53"/>
      <c r="THB48" s="54"/>
      <c r="THC48" s="54"/>
      <c r="THD48" s="54"/>
      <c r="THE48" s="54"/>
      <c r="THF48" s="54"/>
      <c r="THG48" s="54"/>
      <c r="THM48" s="53"/>
      <c r="THN48" s="54"/>
      <c r="THO48" s="54"/>
      <c r="THP48" s="54"/>
      <c r="THQ48" s="54"/>
      <c r="THR48" s="54"/>
      <c r="THS48" s="54"/>
      <c r="THY48" s="53"/>
      <c r="THZ48" s="54"/>
      <c r="TIA48" s="54"/>
      <c r="TIB48" s="54"/>
      <c r="TIC48" s="54"/>
      <c r="TID48" s="54"/>
      <c r="TIE48" s="54"/>
      <c r="TIK48" s="53"/>
      <c r="TIL48" s="54"/>
      <c r="TIM48" s="54"/>
      <c r="TIN48" s="54"/>
      <c r="TIO48" s="54"/>
      <c r="TIP48" s="54"/>
      <c r="TIQ48" s="54"/>
      <c r="TIW48" s="53"/>
      <c r="TIX48" s="54"/>
      <c r="TIY48" s="54"/>
      <c r="TIZ48" s="54"/>
      <c r="TJA48" s="54"/>
      <c r="TJB48" s="54"/>
      <c r="TJC48" s="54"/>
      <c r="TJI48" s="53"/>
      <c r="TJJ48" s="54"/>
      <c r="TJK48" s="54"/>
      <c r="TJL48" s="54"/>
      <c r="TJM48" s="54"/>
      <c r="TJN48" s="54"/>
      <c r="TJO48" s="54"/>
      <c r="TJU48" s="53"/>
      <c r="TJV48" s="54"/>
      <c r="TJW48" s="54"/>
      <c r="TJX48" s="54"/>
      <c r="TJY48" s="54"/>
      <c r="TJZ48" s="54"/>
      <c r="TKA48" s="54"/>
      <c r="TKG48" s="53"/>
      <c r="TKH48" s="54"/>
      <c r="TKI48" s="54"/>
      <c r="TKJ48" s="54"/>
      <c r="TKK48" s="54"/>
      <c r="TKL48" s="54"/>
      <c r="TKM48" s="54"/>
      <c r="TKS48" s="53"/>
      <c r="TKT48" s="54"/>
      <c r="TKU48" s="54"/>
      <c r="TKV48" s="54"/>
      <c r="TKW48" s="54"/>
      <c r="TKX48" s="54"/>
      <c r="TKY48" s="54"/>
      <c r="TLE48" s="53"/>
      <c r="TLF48" s="54"/>
      <c r="TLG48" s="54"/>
      <c r="TLH48" s="54"/>
      <c r="TLI48" s="54"/>
      <c r="TLJ48" s="54"/>
      <c r="TLK48" s="54"/>
      <c r="TLQ48" s="53"/>
      <c r="TLR48" s="54"/>
      <c r="TLS48" s="54"/>
      <c r="TLT48" s="54"/>
      <c r="TLU48" s="54"/>
      <c r="TLV48" s="54"/>
      <c r="TLW48" s="54"/>
      <c r="TMC48" s="53"/>
      <c r="TMD48" s="54"/>
      <c r="TME48" s="54"/>
      <c r="TMF48" s="54"/>
      <c r="TMG48" s="54"/>
      <c r="TMH48" s="54"/>
      <c r="TMI48" s="54"/>
      <c r="TMO48" s="53"/>
      <c r="TMP48" s="54"/>
      <c r="TMQ48" s="54"/>
      <c r="TMR48" s="54"/>
      <c r="TMS48" s="54"/>
      <c r="TMT48" s="54"/>
      <c r="TMU48" s="54"/>
      <c r="TNA48" s="53"/>
      <c r="TNB48" s="54"/>
      <c r="TNC48" s="54"/>
      <c r="TND48" s="54"/>
      <c r="TNE48" s="54"/>
      <c r="TNF48" s="54"/>
      <c r="TNG48" s="54"/>
      <c r="TNM48" s="53"/>
      <c r="TNN48" s="54"/>
      <c r="TNO48" s="54"/>
      <c r="TNP48" s="54"/>
      <c r="TNQ48" s="54"/>
      <c r="TNR48" s="54"/>
      <c r="TNS48" s="54"/>
      <c r="TNY48" s="53"/>
      <c r="TNZ48" s="54"/>
      <c r="TOA48" s="54"/>
      <c r="TOB48" s="54"/>
      <c r="TOC48" s="54"/>
      <c r="TOD48" s="54"/>
      <c r="TOE48" s="54"/>
      <c r="TOK48" s="53"/>
      <c r="TOL48" s="54"/>
      <c r="TOM48" s="54"/>
      <c r="TON48" s="54"/>
      <c r="TOO48" s="54"/>
      <c r="TOP48" s="54"/>
      <c r="TOQ48" s="54"/>
      <c r="TOW48" s="53"/>
      <c r="TOX48" s="54"/>
      <c r="TOY48" s="54"/>
      <c r="TOZ48" s="54"/>
      <c r="TPA48" s="54"/>
      <c r="TPB48" s="54"/>
      <c r="TPC48" s="54"/>
      <c r="TPI48" s="53"/>
      <c r="TPJ48" s="54"/>
      <c r="TPK48" s="54"/>
      <c r="TPL48" s="54"/>
      <c r="TPM48" s="54"/>
      <c r="TPN48" s="54"/>
      <c r="TPO48" s="54"/>
      <c r="TPU48" s="53"/>
      <c r="TPV48" s="54"/>
      <c r="TPW48" s="54"/>
      <c r="TPX48" s="54"/>
      <c r="TPY48" s="54"/>
      <c r="TPZ48" s="54"/>
      <c r="TQA48" s="54"/>
      <c r="TQG48" s="53"/>
      <c r="TQH48" s="54"/>
      <c r="TQI48" s="54"/>
      <c r="TQJ48" s="54"/>
      <c r="TQK48" s="54"/>
      <c r="TQL48" s="54"/>
      <c r="TQM48" s="54"/>
      <c r="TQS48" s="53"/>
      <c r="TQT48" s="54"/>
      <c r="TQU48" s="54"/>
      <c r="TQV48" s="54"/>
      <c r="TQW48" s="54"/>
      <c r="TQX48" s="54"/>
      <c r="TQY48" s="54"/>
      <c r="TRE48" s="53"/>
      <c r="TRF48" s="54"/>
      <c r="TRG48" s="54"/>
      <c r="TRH48" s="54"/>
      <c r="TRI48" s="54"/>
      <c r="TRJ48" s="54"/>
      <c r="TRK48" s="54"/>
      <c r="TRQ48" s="53"/>
      <c r="TRR48" s="54"/>
      <c r="TRS48" s="54"/>
      <c r="TRT48" s="54"/>
      <c r="TRU48" s="54"/>
      <c r="TRV48" s="54"/>
      <c r="TRW48" s="54"/>
      <c r="TSC48" s="53"/>
      <c r="TSD48" s="54"/>
      <c r="TSE48" s="54"/>
      <c r="TSF48" s="54"/>
      <c r="TSG48" s="54"/>
      <c r="TSH48" s="54"/>
      <c r="TSI48" s="54"/>
      <c r="TSO48" s="53"/>
      <c r="TSP48" s="54"/>
      <c r="TSQ48" s="54"/>
      <c r="TSR48" s="54"/>
      <c r="TSS48" s="54"/>
      <c r="TST48" s="54"/>
      <c r="TSU48" s="54"/>
      <c r="TTA48" s="53"/>
      <c r="TTB48" s="54"/>
      <c r="TTC48" s="54"/>
      <c r="TTD48" s="54"/>
      <c r="TTE48" s="54"/>
      <c r="TTF48" s="54"/>
      <c r="TTG48" s="54"/>
      <c r="TTM48" s="53"/>
      <c r="TTN48" s="54"/>
      <c r="TTO48" s="54"/>
      <c r="TTP48" s="54"/>
      <c r="TTQ48" s="54"/>
      <c r="TTR48" s="54"/>
      <c r="TTS48" s="54"/>
      <c r="TTY48" s="53"/>
      <c r="TTZ48" s="54"/>
      <c r="TUA48" s="54"/>
      <c r="TUB48" s="54"/>
      <c r="TUC48" s="54"/>
      <c r="TUD48" s="54"/>
      <c r="TUE48" s="54"/>
      <c r="TUK48" s="53"/>
      <c r="TUL48" s="54"/>
      <c r="TUM48" s="54"/>
      <c r="TUN48" s="54"/>
      <c r="TUO48" s="54"/>
      <c r="TUP48" s="54"/>
      <c r="TUQ48" s="54"/>
      <c r="TUW48" s="53"/>
      <c r="TUX48" s="54"/>
      <c r="TUY48" s="54"/>
      <c r="TUZ48" s="54"/>
      <c r="TVA48" s="54"/>
      <c r="TVB48" s="54"/>
      <c r="TVC48" s="54"/>
      <c r="TVI48" s="53"/>
      <c r="TVJ48" s="54"/>
      <c r="TVK48" s="54"/>
      <c r="TVL48" s="54"/>
      <c r="TVM48" s="54"/>
      <c r="TVN48" s="54"/>
      <c r="TVO48" s="54"/>
      <c r="TVU48" s="53"/>
      <c r="TVV48" s="54"/>
      <c r="TVW48" s="54"/>
      <c r="TVX48" s="54"/>
      <c r="TVY48" s="54"/>
      <c r="TVZ48" s="54"/>
      <c r="TWA48" s="54"/>
      <c r="TWG48" s="53"/>
      <c r="TWH48" s="54"/>
      <c r="TWI48" s="54"/>
      <c r="TWJ48" s="54"/>
      <c r="TWK48" s="54"/>
      <c r="TWL48" s="54"/>
      <c r="TWM48" s="54"/>
      <c r="TWS48" s="53"/>
      <c r="TWT48" s="54"/>
      <c r="TWU48" s="54"/>
      <c r="TWV48" s="54"/>
      <c r="TWW48" s="54"/>
      <c r="TWX48" s="54"/>
      <c r="TWY48" s="54"/>
      <c r="TXE48" s="53"/>
      <c r="TXF48" s="54"/>
      <c r="TXG48" s="54"/>
      <c r="TXH48" s="54"/>
      <c r="TXI48" s="54"/>
      <c r="TXJ48" s="54"/>
      <c r="TXK48" s="54"/>
      <c r="TXQ48" s="53"/>
      <c r="TXR48" s="54"/>
      <c r="TXS48" s="54"/>
      <c r="TXT48" s="54"/>
      <c r="TXU48" s="54"/>
      <c r="TXV48" s="54"/>
      <c r="TXW48" s="54"/>
      <c r="TYC48" s="53"/>
      <c r="TYD48" s="54"/>
      <c r="TYE48" s="54"/>
      <c r="TYF48" s="54"/>
      <c r="TYG48" s="54"/>
      <c r="TYH48" s="54"/>
      <c r="TYI48" s="54"/>
      <c r="TYO48" s="53"/>
      <c r="TYP48" s="54"/>
      <c r="TYQ48" s="54"/>
      <c r="TYR48" s="54"/>
      <c r="TYS48" s="54"/>
      <c r="TYT48" s="54"/>
      <c r="TYU48" s="54"/>
      <c r="TZA48" s="53"/>
      <c r="TZB48" s="54"/>
      <c r="TZC48" s="54"/>
      <c r="TZD48" s="54"/>
      <c r="TZE48" s="54"/>
      <c r="TZF48" s="54"/>
      <c r="TZG48" s="54"/>
      <c r="TZM48" s="53"/>
      <c r="TZN48" s="54"/>
      <c r="TZO48" s="54"/>
      <c r="TZP48" s="54"/>
      <c r="TZQ48" s="54"/>
      <c r="TZR48" s="54"/>
      <c r="TZS48" s="54"/>
      <c r="TZY48" s="53"/>
      <c r="TZZ48" s="54"/>
      <c r="UAA48" s="54"/>
      <c r="UAB48" s="54"/>
      <c r="UAC48" s="54"/>
      <c r="UAD48" s="54"/>
      <c r="UAE48" s="54"/>
      <c r="UAK48" s="53"/>
      <c r="UAL48" s="54"/>
      <c r="UAM48" s="54"/>
      <c r="UAN48" s="54"/>
      <c r="UAO48" s="54"/>
      <c r="UAP48" s="54"/>
      <c r="UAQ48" s="54"/>
      <c r="UAW48" s="53"/>
      <c r="UAX48" s="54"/>
      <c r="UAY48" s="54"/>
      <c r="UAZ48" s="54"/>
      <c r="UBA48" s="54"/>
      <c r="UBB48" s="54"/>
      <c r="UBC48" s="54"/>
      <c r="UBI48" s="53"/>
      <c r="UBJ48" s="54"/>
      <c r="UBK48" s="54"/>
      <c r="UBL48" s="54"/>
      <c r="UBM48" s="54"/>
      <c r="UBN48" s="54"/>
      <c r="UBO48" s="54"/>
      <c r="UBU48" s="53"/>
      <c r="UBV48" s="54"/>
      <c r="UBW48" s="54"/>
      <c r="UBX48" s="54"/>
      <c r="UBY48" s="54"/>
      <c r="UBZ48" s="54"/>
      <c r="UCA48" s="54"/>
      <c r="UCG48" s="53"/>
      <c r="UCH48" s="54"/>
      <c r="UCI48" s="54"/>
      <c r="UCJ48" s="54"/>
      <c r="UCK48" s="54"/>
      <c r="UCL48" s="54"/>
      <c r="UCM48" s="54"/>
      <c r="UCS48" s="53"/>
      <c r="UCT48" s="54"/>
      <c r="UCU48" s="54"/>
      <c r="UCV48" s="54"/>
      <c r="UCW48" s="54"/>
      <c r="UCX48" s="54"/>
      <c r="UCY48" s="54"/>
      <c r="UDE48" s="53"/>
      <c r="UDF48" s="54"/>
      <c r="UDG48" s="54"/>
      <c r="UDH48" s="54"/>
      <c r="UDI48" s="54"/>
      <c r="UDJ48" s="54"/>
      <c r="UDK48" s="54"/>
      <c r="UDQ48" s="53"/>
      <c r="UDR48" s="54"/>
      <c r="UDS48" s="54"/>
      <c r="UDT48" s="54"/>
      <c r="UDU48" s="54"/>
      <c r="UDV48" s="54"/>
      <c r="UDW48" s="54"/>
      <c r="UEC48" s="53"/>
      <c r="UED48" s="54"/>
      <c r="UEE48" s="54"/>
      <c r="UEF48" s="54"/>
      <c r="UEG48" s="54"/>
      <c r="UEH48" s="54"/>
      <c r="UEI48" s="54"/>
      <c r="UEO48" s="53"/>
      <c r="UEP48" s="54"/>
      <c r="UEQ48" s="54"/>
      <c r="UER48" s="54"/>
      <c r="UES48" s="54"/>
      <c r="UET48" s="54"/>
      <c r="UEU48" s="54"/>
      <c r="UFA48" s="53"/>
      <c r="UFB48" s="54"/>
      <c r="UFC48" s="54"/>
      <c r="UFD48" s="54"/>
      <c r="UFE48" s="54"/>
      <c r="UFF48" s="54"/>
      <c r="UFG48" s="54"/>
      <c r="UFM48" s="53"/>
      <c r="UFN48" s="54"/>
      <c r="UFO48" s="54"/>
      <c r="UFP48" s="54"/>
      <c r="UFQ48" s="54"/>
      <c r="UFR48" s="54"/>
      <c r="UFS48" s="54"/>
      <c r="UFY48" s="53"/>
      <c r="UFZ48" s="54"/>
      <c r="UGA48" s="54"/>
      <c r="UGB48" s="54"/>
      <c r="UGC48" s="54"/>
      <c r="UGD48" s="54"/>
      <c r="UGE48" s="54"/>
      <c r="UGK48" s="53"/>
      <c r="UGL48" s="54"/>
      <c r="UGM48" s="54"/>
      <c r="UGN48" s="54"/>
      <c r="UGO48" s="54"/>
      <c r="UGP48" s="54"/>
      <c r="UGQ48" s="54"/>
      <c r="UGW48" s="53"/>
      <c r="UGX48" s="54"/>
      <c r="UGY48" s="54"/>
      <c r="UGZ48" s="54"/>
      <c r="UHA48" s="54"/>
      <c r="UHB48" s="54"/>
      <c r="UHC48" s="54"/>
      <c r="UHI48" s="53"/>
      <c r="UHJ48" s="54"/>
      <c r="UHK48" s="54"/>
      <c r="UHL48" s="54"/>
      <c r="UHM48" s="54"/>
      <c r="UHN48" s="54"/>
      <c r="UHO48" s="54"/>
      <c r="UHU48" s="53"/>
      <c r="UHV48" s="54"/>
      <c r="UHW48" s="54"/>
      <c r="UHX48" s="54"/>
      <c r="UHY48" s="54"/>
      <c r="UHZ48" s="54"/>
      <c r="UIA48" s="54"/>
      <c r="UIG48" s="53"/>
      <c r="UIH48" s="54"/>
      <c r="UII48" s="54"/>
      <c r="UIJ48" s="54"/>
      <c r="UIK48" s="54"/>
      <c r="UIL48" s="54"/>
      <c r="UIM48" s="54"/>
      <c r="UIS48" s="53"/>
      <c r="UIT48" s="54"/>
      <c r="UIU48" s="54"/>
      <c r="UIV48" s="54"/>
      <c r="UIW48" s="54"/>
      <c r="UIX48" s="54"/>
      <c r="UIY48" s="54"/>
      <c r="UJE48" s="53"/>
      <c r="UJF48" s="54"/>
      <c r="UJG48" s="54"/>
      <c r="UJH48" s="54"/>
      <c r="UJI48" s="54"/>
      <c r="UJJ48" s="54"/>
      <c r="UJK48" s="54"/>
      <c r="UJQ48" s="53"/>
      <c r="UJR48" s="54"/>
      <c r="UJS48" s="54"/>
      <c r="UJT48" s="54"/>
      <c r="UJU48" s="54"/>
      <c r="UJV48" s="54"/>
      <c r="UJW48" s="54"/>
      <c r="UKC48" s="53"/>
      <c r="UKD48" s="54"/>
      <c r="UKE48" s="54"/>
      <c r="UKF48" s="54"/>
      <c r="UKG48" s="54"/>
      <c r="UKH48" s="54"/>
      <c r="UKI48" s="54"/>
      <c r="UKO48" s="53"/>
      <c r="UKP48" s="54"/>
      <c r="UKQ48" s="54"/>
      <c r="UKR48" s="54"/>
      <c r="UKS48" s="54"/>
      <c r="UKT48" s="54"/>
      <c r="UKU48" s="54"/>
      <c r="ULA48" s="53"/>
      <c r="ULB48" s="54"/>
      <c r="ULC48" s="54"/>
      <c r="ULD48" s="54"/>
      <c r="ULE48" s="54"/>
      <c r="ULF48" s="54"/>
      <c r="ULG48" s="54"/>
      <c r="ULM48" s="53"/>
      <c r="ULN48" s="54"/>
      <c r="ULO48" s="54"/>
      <c r="ULP48" s="54"/>
      <c r="ULQ48" s="54"/>
      <c r="ULR48" s="54"/>
      <c r="ULS48" s="54"/>
      <c r="ULY48" s="53"/>
      <c r="ULZ48" s="54"/>
      <c r="UMA48" s="54"/>
      <c r="UMB48" s="54"/>
      <c r="UMC48" s="54"/>
      <c r="UMD48" s="54"/>
      <c r="UME48" s="54"/>
      <c r="UMK48" s="53"/>
      <c r="UML48" s="54"/>
      <c r="UMM48" s="54"/>
      <c r="UMN48" s="54"/>
      <c r="UMO48" s="54"/>
      <c r="UMP48" s="54"/>
      <c r="UMQ48" s="54"/>
      <c r="UMW48" s="53"/>
      <c r="UMX48" s="54"/>
      <c r="UMY48" s="54"/>
      <c r="UMZ48" s="54"/>
      <c r="UNA48" s="54"/>
      <c r="UNB48" s="54"/>
      <c r="UNC48" s="54"/>
      <c r="UNI48" s="53"/>
      <c r="UNJ48" s="54"/>
      <c r="UNK48" s="54"/>
      <c r="UNL48" s="54"/>
      <c r="UNM48" s="54"/>
      <c r="UNN48" s="54"/>
      <c r="UNO48" s="54"/>
      <c r="UNU48" s="53"/>
      <c r="UNV48" s="54"/>
      <c r="UNW48" s="54"/>
      <c r="UNX48" s="54"/>
      <c r="UNY48" s="54"/>
      <c r="UNZ48" s="54"/>
      <c r="UOA48" s="54"/>
      <c r="UOG48" s="53"/>
      <c r="UOH48" s="54"/>
      <c r="UOI48" s="54"/>
      <c r="UOJ48" s="54"/>
      <c r="UOK48" s="54"/>
      <c r="UOL48" s="54"/>
      <c r="UOM48" s="54"/>
      <c r="UOS48" s="53"/>
      <c r="UOT48" s="54"/>
      <c r="UOU48" s="54"/>
      <c r="UOV48" s="54"/>
      <c r="UOW48" s="54"/>
      <c r="UOX48" s="54"/>
      <c r="UOY48" s="54"/>
      <c r="UPE48" s="53"/>
      <c r="UPF48" s="54"/>
      <c r="UPG48" s="54"/>
      <c r="UPH48" s="54"/>
      <c r="UPI48" s="54"/>
      <c r="UPJ48" s="54"/>
      <c r="UPK48" s="54"/>
      <c r="UPQ48" s="53"/>
      <c r="UPR48" s="54"/>
      <c r="UPS48" s="54"/>
      <c r="UPT48" s="54"/>
      <c r="UPU48" s="54"/>
      <c r="UPV48" s="54"/>
      <c r="UPW48" s="54"/>
      <c r="UQC48" s="53"/>
      <c r="UQD48" s="54"/>
      <c r="UQE48" s="54"/>
      <c r="UQF48" s="54"/>
      <c r="UQG48" s="54"/>
      <c r="UQH48" s="54"/>
      <c r="UQI48" s="54"/>
      <c r="UQO48" s="53"/>
      <c r="UQP48" s="54"/>
      <c r="UQQ48" s="54"/>
      <c r="UQR48" s="54"/>
      <c r="UQS48" s="54"/>
      <c r="UQT48" s="54"/>
      <c r="UQU48" s="54"/>
      <c r="URA48" s="53"/>
      <c r="URB48" s="54"/>
      <c r="URC48" s="54"/>
      <c r="URD48" s="54"/>
      <c r="URE48" s="54"/>
      <c r="URF48" s="54"/>
      <c r="URG48" s="54"/>
      <c r="URM48" s="53"/>
      <c r="URN48" s="54"/>
      <c r="URO48" s="54"/>
      <c r="URP48" s="54"/>
      <c r="URQ48" s="54"/>
      <c r="URR48" s="54"/>
      <c r="URS48" s="54"/>
      <c r="URY48" s="53"/>
      <c r="URZ48" s="54"/>
      <c r="USA48" s="54"/>
      <c r="USB48" s="54"/>
      <c r="USC48" s="54"/>
      <c r="USD48" s="54"/>
      <c r="USE48" s="54"/>
      <c r="USK48" s="53"/>
      <c r="USL48" s="54"/>
      <c r="USM48" s="54"/>
      <c r="USN48" s="54"/>
      <c r="USO48" s="54"/>
      <c r="USP48" s="54"/>
      <c r="USQ48" s="54"/>
      <c r="USW48" s="53"/>
      <c r="USX48" s="54"/>
      <c r="USY48" s="54"/>
      <c r="USZ48" s="54"/>
      <c r="UTA48" s="54"/>
      <c r="UTB48" s="54"/>
      <c r="UTC48" s="54"/>
      <c r="UTI48" s="53"/>
      <c r="UTJ48" s="54"/>
      <c r="UTK48" s="54"/>
      <c r="UTL48" s="54"/>
      <c r="UTM48" s="54"/>
      <c r="UTN48" s="54"/>
      <c r="UTO48" s="54"/>
      <c r="UTU48" s="53"/>
      <c r="UTV48" s="54"/>
      <c r="UTW48" s="54"/>
      <c r="UTX48" s="54"/>
      <c r="UTY48" s="54"/>
      <c r="UTZ48" s="54"/>
      <c r="UUA48" s="54"/>
      <c r="UUG48" s="53"/>
      <c r="UUH48" s="54"/>
      <c r="UUI48" s="54"/>
      <c r="UUJ48" s="54"/>
      <c r="UUK48" s="54"/>
      <c r="UUL48" s="54"/>
      <c r="UUM48" s="54"/>
      <c r="UUS48" s="53"/>
      <c r="UUT48" s="54"/>
      <c r="UUU48" s="54"/>
      <c r="UUV48" s="54"/>
      <c r="UUW48" s="54"/>
      <c r="UUX48" s="54"/>
      <c r="UUY48" s="54"/>
      <c r="UVE48" s="53"/>
      <c r="UVF48" s="54"/>
      <c r="UVG48" s="54"/>
      <c r="UVH48" s="54"/>
      <c r="UVI48" s="54"/>
      <c r="UVJ48" s="54"/>
      <c r="UVK48" s="54"/>
      <c r="UVQ48" s="53"/>
      <c r="UVR48" s="54"/>
      <c r="UVS48" s="54"/>
      <c r="UVT48" s="54"/>
      <c r="UVU48" s="54"/>
      <c r="UVV48" s="54"/>
      <c r="UVW48" s="54"/>
      <c r="UWC48" s="53"/>
      <c r="UWD48" s="54"/>
      <c r="UWE48" s="54"/>
      <c r="UWF48" s="54"/>
      <c r="UWG48" s="54"/>
      <c r="UWH48" s="54"/>
      <c r="UWI48" s="54"/>
      <c r="UWO48" s="53"/>
      <c r="UWP48" s="54"/>
      <c r="UWQ48" s="54"/>
      <c r="UWR48" s="54"/>
      <c r="UWS48" s="54"/>
      <c r="UWT48" s="54"/>
      <c r="UWU48" s="54"/>
      <c r="UXA48" s="53"/>
      <c r="UXB48" s="54"/>
      <c r="UXC48" s="54"/>
      <c r="UXD48" s="54"/>
      <c r="UXE48" s="54"/>
      <c r="UXF48" s="54"/>
      <c r="UXG48" s="54"/>
      <c r="UXM48" s="53"/>
      <c r="UXN48" s="54"/>
      <c r="UXO48" s="54"/>
      <c r="UXP48" s="54"/>
      <c r="UXQ48" s="54"/>
      <c r="UXR48" s="54"/>
      <c r="UXS48" s="54"/>
      <c r="UXY48" s="53"/>
      <c r="UXZ48" s="54"/>
      <c r="UYA48" s="54"/>
      <c r="UYB48" s="54"/>
      <c r="UYC48" s="54"/>
      <c r="UYD48" s="54"/>
      <c r="UYE48" s="54"/>
      <c r="UYK48" s="53"/>
      <c r="UYL48" s="54"/>
      <c r="UYM48" s="54"/>
      <c r="UYN48" s="54"/>
      <c r="UYO48" s="54"/>
      <c r="UYP48" s="54"/>
      <c r="UYQ48" s="54"/>
      <c r="UYW48" s="53"/>
      <c r="UYX48" s="54"/>
      <c r="UYY48" s="54"/>
      <c r="UYZ48" s="54"/>
      <c r="UZA48" s="54"/>
      <c r="UZB48" s="54"/>
      <c r="UZC48" s="54"/>
      <c r="UZI48" s="53"/>
      <c r="UZJ48" s="54"/>
      <c r="UZK48" s="54"/>
      <c r="UZL48" s="54"/>
      <c r="UZM48" s="54"/>
      <c r="UZN48" s="54"/>
      <c r="UZO48" s="54"/>
      <c r="UZU48" s="53"/>
      <c r="UZV48" s="54"/>
      <c r="UZW48" s="54"/>
      <c r="UZX48" s="54"/>
      <c r="UZY48" s="54"/>
      <c r="UZZ48" s="54"/>
      <c r="VAA48" s="54"/>
      <c r="VAG48" s="53"/>
      <c r="VAH48" s="54"/>
      <c r="VAI48" s="54"/>
      <c r="VAJ48" s="54"/>
      <c r="VAK48" s="54"/>
      <c r="VAL48" s="54"/>
      <c r="VAM48" s="54"/>
      <c r="VAS48" s="53"/>
      <c r="VAT48" s="54"/>
      <c r="VAU48" s="54"/>
      <c r="VAV48" s="54"/>
      <c r="VAW48" s="54"/>
      <c r="VAX48" s="54"/>
      <c r="VAY48" s="54"/>
      <c r="VBE48" s="53"/>
      <c r="VBF48" s="54"/>
      <c r="VBG48" s="54"/>
      <c r="VBH48" s="54"/>
      <c r="VBI48" s="54"/>
      <c r="VBJ48" s="54"/>
      <c r="VBK48" s="54"/>
      <c r="VBQ48" s="53"/>
      <c r="VBR48" s="54"/>
      <c r="VBS48" s="54"/>
      <c r="VBT48" s="54"/>
      <c r="VBU48" s="54"/>
      <c r="VBV48" s="54"/>
      <c r="VBW48" s="54"/>
      <c r="VCC48" s="53"/>
      <c r="VCD48" s="54"/>
      <c r="VCE48" s="54"/>
      <c r="VCF48" s="54"/>
      <c r="VCG48" s="54"/>
      <c r="VCH48" s="54"/>
      <c r="VCI48" s="54"/>
      <c r="VCO48" s="53"/>
      <c r="VCP48" s="54"/>
      <c r="VCQ48" s="54"/>
      <c r="VCR48" s="54"/>
      <c r="VCS48" s="54"/>
      <c r="VCT48" s="54"/>
      <c r="VCU48" s="54"/>
      <c r="VDA48" s="53"/>
      <c r="VDB48" s="54"/>
      <c r="VDC48" s="54"/>
      <c r="VDD48" s="54"/>
      <c r="VDE48" s="54"/>
      <c r="VDF48" s="54"/>
      <c r="VDG48" s="54"/>
      <c r="VDM48" s="53"/>
      <c r="VDN48" s="54"/>
      <c r="VDO48" s="54"/>
      <c r="VDP48" s="54"/>
      <c r="VDQ48" s="54"/>
      <c r="VDR48" s="54"/>
      <c r="VDS48" s="54"/>
      <c r="VDY48" s="53"/>
      <c r="VDZ48" s="54"/>
      <c r="VEA48" s="54"/>
      <c r="VEB48" s="54"/>
      <c r="VEC48" s="54"/>
      <c r="VED48" s="54"/>
      <c r="VEE48" s="54"/>
      <c r="VEK48" s="53"/>
      <c r="VEL48" s="54"/>
      <c r="VEM48" s="54"/>
      <c r="VEN48" s="54"/>
      <c r="VEO48" s="54"/>
      <c r="VEP48" s="54"/>
      <c r="VEQ48" s="54"/>
      <c r="VEW48" s="53"/>
      <c r="VEX48" s="54"/>
      <c r="VEY48" s="54"/>
      <c r="VEZ48" s="54"/>
      <c r="VFA48" s="54"/>
      <c r="VFB48" s="54"/>
      <c r="VFC48" s="54"/>
      <c r="VFI48" s="53"/>
      <c r="VFJ48" s="54"/>
      <c r="VFK48" s="54"/>
      <c r="VFL48" s="54"/>
      <c r="VFM48" s="54"/>
      <c r="VFN48" s="54"/>
      <c r="VFO48" s="54"/>
      <c r="VFU48" s="53"/>
      <c r="VFV48" s="54"/>
      <c r="VFW48" s="54"/>
      <c r="VFX48" s="54"/>
      <c r="VFY48" s="54"/>
      <c r="VFZ48" s="54"/>
      <c r="VGA48" s="54"/>
      <c r="VGG48" s="53"/>
      <c r="VGH48" s="54"/>
      <c r="VGI48" s="54"/>
      <c r="VGJ48" s="54"/>
      <c r="VGK48" s="54"/>
      <c r="VGL48" s="54"/>
      <c r="VGM48" s="54"/>
      <c r="VGS48" s="53"/>
      <c r="VGT48" s="54"/>
      <c r="VGU48" s="54"/>
      <c r="VGV48" s="54"/>
      <c r="VGW48" s="54"/>
      <c r="VGX48" s="54"/>
      <c r="VGY48" s="54"/>
      <c r="VHE48" s="53"/>
      <c r="VHF48" s="54"/>
      <c r="VHG48" s="54"/>
      <c r="VHH48" s="54"/>
      <c r="VHI48" s="54"/>
      <c r="VHJ48" s="54"/>
      <c r="VHK48" s="54"/>
      <c r="VHQ48" s="53"/>
      <c r="VHR48" s="54"/>
      <c r="VHS48" s="54"/>
      <c r="VHT48" s="54"/>
      <c r="VHU48" s="54"/>
      <c r="VHV48" s="54"/>
      <c r="VHW48" s="54"/>
      <c r="VIC48" s="53"/>
      <c r="VID48" s="54"/>
      <c r="VIE48" s="54"/>
      <c r="VIF48" s="54"/>
      <c r="VIG48" s="54"/>
      <c r="VIH48" s="54"/>
      <c r="VII48" s="54"/>
      <c r="VIO48" s="53"/>
      <c r="VIP48" s="54"/>
      <c r="VIQ48" s="54"/>
      <c r="VIR48" s="54"/>
      <c r="VIS48" s="54"/>
      <c r="VIT48" s="54"/>
      <c r="VIU48" s="54"/>
      <c r="VJA48" s="53"/>
      <c r="VJB48" s="54"/>
      <c r="VJC48" s="54"/>
      <c r="VJD48" s="54"/>
      <c r="VJE48" s="54"/>
      <c r="VJF48" s="54"/>
      <c r="VJG48" s="54"/>
      <c r="VJM48" s="53"/>
      <c r="VJN48" s="54"/>
      <c r="VJO48" s="54"/>
      <c r="VJP48" s="54"/>
      <c r="VJQ48" s="54"/>
      <c r="VJR48" s="54"/>
      <c r="VJS48" s="54"/>
      <c r="VJY48" s="53"/>
      <c r="VJZ48" s="54"/>
      <c r="VKA48" s="54"/>
      <c r="VKB48" s="54"/>
      <c r="VKC48" s="54"/>
      <c r="VKD48" s="54"/>
      <c r="VKE48" s="54"/>
      <c r="VKK48" s="53"/>
      <c r="VKL48" s="54"/>
      <c r="VKM48" s="54"/>
      <c r="VKN48" s="54"/>
      <c r="VKO48" s="54"/>
      <c r="VKP48" s="54"/>
      <c r="VKQ48" s="54"/>
      <c r="VKW48" s="53"/>
      <c r="VKX48" s="54"/>
      <c r="VKY48" s="54"/>
      <c r="VKZ48" s="54"/>
      <c r="VLA48" s="54"/>
      <c r="VLB48" s="54"/>
      <c r="VLC48" s="54"/>
      <c r="VLI48" s="53"/>
      <c r="VLJ48" s="54"/>
      <c r="VLK48" s="54"/>
      <c r="VLL48" s="54"/>
      <c r="VLM48" s="54"/>
      <c r="VLN48" s="54"/>
      <c r="VLO48" s="54"/>
      <c r="VLU48" s="53"/>
      <c r="VLV48" s="54"/>
      <c r="VLW48" s="54"/>
      <c r="VLX48" s="54"/>
      <c r="VLY48" s="54"/>
      <c r="VLZ48" s="54"/>
      <c r="VMA48" s="54"/>
      <c r="VMG48" s="53"/>
      <c r="VMH48" s="54"/>
      <c r="VMI48" s="54"/>
      <c r="VMJ48" s="54"/>
      <c r="VMK48" s="54"/>
      <c r="VML48" s="54"/>
      <c r="VMM48" s="54"/>
      <c r="VMS48" s="53"/>
      <c r="VMT48" s="54"/>
      <c r="VMU48" s="54"/>
      <c r="VMV48" s="54"/>
      <c r="VMW48" s="54"/>
      <c r="VMX48" s="54"/>
      <c r="VMY48" s="54"/>
      <c r="VNE48" s="53"/>
      <c r="VNF48" s="54"/>
      <c r="VNG48" s="54"/>
      <c r="VNH48" s="54"/>
      <c r="VNI48" s="54"/>
      <c r="VNJ48" s="54"/>
      <c r="VNK48" s="54"/>
      <c r="VNQ48" s="53"/>
      <c r="VNR48" s="54"/>
      <c r="VNS48" s="54"/>
      <c r="VNT48" s="54"/>
      <c r="VNU48" s="54"/>
      <c r="VNV48" s="54"/>
      <c r="VNW48" s="54"/>
      <c r="VOC48" s="53"/>
      <c r="VOD48" s="54"/>
      <c r="VOE48" s="54"/>
      <c r="VOF48" s="54"/>
      <c r="VOG48" s="54"/>
      <c r="VOH48" s="54"/>
      <c r="VOI48" s="54"/>
      <c r="VOO48" s="53"/>
      <c r="VOP48" s="54"/>
      <c r="VOQ48" s="54"/>
      <c r="VOR48" s="54"/>
      <c r="VOS48" s="54"/>
      <c r="VOT48" s="54"/>
      <c r="VOU48" s="54"/>
      <c r="VPA48" s="53"/>
      <c r="VPB48" s="54"/>
      <c r="VPC48" s="54"/>
      <c r="VPD48" s="54"/>
      <c r="VPE48" s="54"/>
      <c r="VPF48" s="54"/>
      <c r="VPG48" s="54"/>
      <c r="VPM48" s="53"/>
      <c r="VPN48" s="54"/>
      <c r="VPO48" s="54"/>
      <c r="VPP48" s="54"/>
      <c r="VPQ48" s="54"/>
      <c r="VPR48" s="54"/>
      <c r="VPS48" s="54"/>
      <c r="VPY48" s="53"/>
      <c r="VPZ48" s="54"/>
      <c r="VQA48" s="54"/>
      <c r="VQB48" s="54"/>
      <c r="VQC48" s="54"/>
      <c r="VQD48" s="54"/>
      <c r="VQE48" s="54"/>
      <c r="VQK48" s="53"/>
      <c r="VQL48" s="54"/>
      <c r="VQM48" s="54"/>
      <c r="VQN48" s="54"/>
      <c r="VQO48" s="54"/>
      <c r="VQP48" s="54"/>
      <c r="VQQ48" s="54"/>
      <c r="VQW48" s="53"/>
      <c r="VQX48" s="54"/>
      <c r="VQY48" s="54"/>
      <c r="VQZ48" s="54"/>
      <c r="VRA48" s="54"/>
      <c r="VRB48" s="54"/>
      <c r="VRC48" s="54"/>
      <c r="VRI48" s="53"/>
      <c r="VRJ48" s="54"/>
      <c r="VRK48" s="54"/>
      <c r="VRL48" s="54"/>
      <c r="VRM48" s="54"/>
      <c r="VRN48" s="54"/>
      <c r="VRO48" s="54"/>
      <c r="VRU48" s="53"/>
      <c r="VRV48" s="54"/>
      <c r="VRW48" s="54"/>
      <c r="VRX48" s="54"/>
      <c r="VRY48" s="54"/>
      <c r="VRZ48" s="54"/>
      <c r="VSA48" s="54"/>
      <c r="VSG48" s="53"/>
      <c r="VSH48" s="54"/>
      <c r="VSI48" s="54"/>
      <c r="VSJ48" s="54"/>
      <c r="VSK48" s="54"/>
      <c r="VSL48" s="54"/>
      <c r="VSM48" s="54"/>
      <c r="VSS48" s="53"/>
      <c r="VST48" s="54"/>
      <c r="VSU48" s="54"/>
      <c r="VSV48" s="54"/>
      <c r="VSW48" s="54"/>
      <c r="VSX48" s="54"/>
      <c r="VSY48" s="54"/>
      <c r="VTE48" s="53"/>
      <c r="VTF48" s="54"/>
      <c r="VTG48" s="54"/>
      <c r="VTH48" s="54"/>
      <c r="VTI48" s="54"/>
      <c r="VTJ48" s="54"/>
      <c r="VTK48" s="54"/>
      <c r="VTQ48" s="53"/>
      <c r="VTR48" s="54"/>
      <c r="VTS48" s="54"/>
      <c r="VTT48" s="54"/>
      <c r="VTU48" s="54"/>
      <c r="VTV48" s="54"/>
      <c r="VTW48" s="54"/>
      <c r="VUC48" s="53"/>
      <c r="VUD48" s="54"/>
      <c r="VUE48" s="54"/>
      <c r="VUF48" s="54"/>
      <c r="VUG48" s="54"/>
      <c r="VUH48" s="54"/>
      <c r="VUI48" s="54"/>
      <c r="VUO48" s="53"/>
      <c r="VUP48" s="54"/>
      <c r="VUQ48" s="54"/>
      <c r="VUR48" s="54"/>
      <c r="VUS48" s="54"/>
      <c r="VUT48" s="54"/>
      <c r="VUU48" s="54"/>
      <c r="VVA48" s="53"/>
      <c r="VVB48" s="54"/>
      <c r="VVC48" s="54"/>
      <c r="VVD48" s="54"/>
      <c r="VVE48" s="54"/>
      <c r="VVF48" s="54"/>
      <c r="VVG48" s="54"/>
      <c r="VVM48" s="53"/>
      <c r="VVN48" s="54"/>
      <c r="VVO48" s="54"/>
      <c r="VVP48" s="54"/>
      <c r="VVQ48" s="54"/>
      <c r="VVR48" s="54"/>
      <c r="VVS48" s="54"/>
      <c r="VVY48" s="53"/>
      <c r="VVZ48" s="54"/>
      <c r="VWA48" s="54"/>
      <c r="VWB48" s="54"/>
      <c r="VWC48" s="54"/>
      <c r="VWD48" s="54"/>
      <c r="VWE48" s="54"/>
      <c r="VWK48" s="53"/>
      <c r="VWL48" s="54"/>
      <c r="VWM48" s="54"/>
      <c r="VWN48" s="54"/>
      <c r="VWO48" s="54"/>
      <c r="VWP48" s="54"/>
      <c r="VWQ48" s="54"/>
      <c r="VWW48" s="53"/>
      <c r="VWX48" s="54"/>
      <c r="VWY48" s="54"/>
      <c r="VWZ48" s="54"/>
      <c r="VXA48" s="54"/>
      <c r="VXB48" s="54"/>
      <c r="VXC48" s="54"/>
      <c r="VXI48" s="53"/>
      <c r="VXJ48" s="54"/>
      <c r="VXK48" s="54"/>
      <c r="VXL48" s="54"/>
      <c r="VXM48" s="54"/>
      <c r="VXN48" s="54"/>
      <c r="VXO48" s="54"/>
      <c r="VXU48" s="53"/>
      <c r="VXV48" s="54"/>
      <c r="VXW48" s="54"/>
      <c r="VXX48" s="54"/>
      <c r="VXY48" s="54"/>
      <c r="VXZ48" s="54"/>
      <c r="VYA48" s="54"/>
      <c r="VYG48" s="53"/>
      <c r="VYH48" s="54"/>
      <c r="VYI48" s="54"/>
      <c r="VYJ48" s="54"/>
      <c r="VYK48" s="54"/>
      <c r="VYL48" s="54"/>
      <c r="VYM48" s="54"/>
      <c r="VYS48" s="53"/>
      <c r="VYT48" s="54"/>
      <c r="VYU48" s="54"/>
      <c r="VYV48" s="54"/>
      <c r="VYW48" s="54"/>
      <c r="VYX48" s="54"/>
      <c r="VYY48" s="54"/>
      <c r="VZE48" s="53"/>
      <c r="VZF48" s="54"/>
      <c r="VZG48" s="54"/>
      <c r="VZH48" s="54"/>
      <c r="VZI48" s="54"/>
      <c r="VZJ48" s="54"/>
      <c r="VZK48" s="54"/>
      <c r="VZQ48" s="53"/>
      <c r="VZR48" s="54"/>
      <c r="VZS48" s="54"/>
      <c r="VZT48" s="54"/>
      <c r="VZU48" s="54"/>
      <c r="VZV48" s="54"/>
      <c r="VZW48" s="54"/>
      <c r="WAC48" s="53"/>
      <c r="WAD48" s="54"/>
      <c r="WAE48" s="54"/>
      <c r="WAF48" s="54"/>
      <c r="WAG48" s="54"/>
      <c r="WAH48" s="54"/>
      <c r="WAI48" s="54"/>
      <c r="WAO48" s="53"/>
      <c r="WAP48" s="54"/>
      <c r="WAQ48" s="54"/>
      <c r="WAR48" s="54"/>
      <c r="WAS48" s="54"/>
      <c r="WAT48" s="54"/>
      <c r="WAU48" s="54"/>
      <c r="WBA48" s="53"/>
      <c r="WBB48" s="54"/>
      <c r="WBC48" s="54"/>
      <c r="WBD48" s="54"/>
      <c r="WBE48" s="54"/>
      <c r="WBF48" s="54"/>
      <c r="WBG48" s="54"/>
      <c r="WBM48" s="53"/>
      <c r="WBN48" s="54"/>
      <c r="WBO48" s="54"/>
      <c r="WBP48" s="54"/>
      <c r="WBQ48" s="54"/>
      <c r="WBR48" s="54"/>
      <c r="WBS48" s="54"/>
      <c r="WBY48" s="53"/>
      <c r="WBZ48" s="54"/>
      <c r="WCA48" s="54"/>
      <c r="WCB48" s="54"/>
      <c r="WCC48" s="54"/>
      <c r="WCD48" s="54"/>
      <c r="WCE48" s="54"/>
      <c r="WCK48" s="53"/>
      <c r="WCL48" s="54"/>
      <c r="WCM48" s="54"/>
      <c r="WCN48" s="54"/>
      <c r="WCO48" s="54"/>
      <c r="WCP48" s="54"/>
      <c r="WCQ48" s="54"/>
      <c r="WCW48" s="53"/>
      <c r="WCX48" s="54"/>
      <c r="WCY48" s="54"/>
      <c r="WCZ48" s="54"/>
      <c r="WDA48" s="54"/>
      <c r="WDB48" s="54"/>
      <c r="WDC48" s="54"/>
      <c r="WDI48" s="53"/>
      <c r="WDJ48" s="54"/>
      <c r="WDK48" s="54"/>
      <c r="WDL48" s="54"/>
      <c r="WDM48" s="54"/>
      <c r="WDN48" s="54"/>
      <c r="WDO48" s="54"/>
      <c r="WDU48" s="53"/>
      <c r="WDV48" s="54"/>
      <c r="WDW48" s="54"/>
      <c r="WDX48" s="54"/>
      <c r="WDY48" s="54"/>
      <c r="WDZ48" s="54"/>
      <c r="WEA48" s="54"/>
      <c r="WEG48" s="53"/>
      <c r="WEH48" s="54"/>
      <c r="WEI48" s="54"/>
      <c r="WEJ48" s="54"/>
      <c r="WEK48" s="54"/>
      <c r="WEL48" s="54"/>
      <c r="WEM48" s="54"/>
      <c r="WES48" s="53"/>
      <c r="WET48" s="54"/>
      <c r="WEU48" s="54"/>
      <c r="WEV48" s="54"/>
      <c r="WEW48" s="54"/>
      <c r="WEX48" s="54"/>
      <c r="WEY48" s="54"/>
      <c r="WFE48" s="53"/>
      <c r="WFF48" s="54"/>
      <c r="WFG48" s="54"/>
      <c r="WFH48" s="54"/>
      <c r="WFI48" s="54"/>
      <c r="WFJ48" s="54"/>
      <c r="WFK48" s="54"/>
      <c r="WFQ48" s="53"/>
      <c r="WFR48" s="54"/>
      <c r="WFS48" s="54"/>
      <c r="WFT48" s="54"/>
      <c r="WFU48" s="54"/>
      <c r="WFV48" s="54"/>
      <c r="WFW48" s="54"/>
      <c r="WGC48" s="53"/>
      <c r="WGD48" s="54"/>
      <c r="WGE48" s="54"/>
      <c r="WGF48" s="54"/>
      <c r="WGG48" s="54"/>
      <c r="WGH48" s="54"/>
      <c r="WGI48" s="54"/>
      <c r="WGO48" s="53"/>
      <c r="WGP48" s="54"/>
      <c r="WGQ48" s="54"/>
      <c r="WGR48" s="54"/>
      <c r="WGS48" s="54"/>
      <c r="WGT48" s="54"/>
      <c r="WGU48" s="54"/>
      <c r="WHA48" s="53"/>
      <c r="WHB48" s="54"/>
      <c r="WHC48" s="54"/>
      <c r="WHD48" s="54"/>
      <c r="WHE48" s="54"/>
      <c r="WHF48" s="54"/>
      <c r="WHG48" s="54"/>
      <c r="WHM48" s="53"/>
      <c r="WHN48" s="54"/>
      <c r="WHO48" s="54"/>
      <c r="WHP48" s="54"/>
      <c r="WHQ48" s="54"/>
      <c r="WHR48" s="54"/>
      <c r="WHS48" s="54"/>
      <c r="WHY48" s="53"/>
      <c r="WHZ48" s="54"/>
      <c r="WIA48" s="54"/>
      <c r="WIB48" s="54"/>
      <c r="WIC48" s="54"/>
      <c r="WID48" s="54"/>
      <c r="WIE48" s="54"/>
      <c r="WIK48" s="53"/>
      <c r="WIL48" s="54"/>
      <c r="WIM48" s="54"/>
      <c r="WIN48" s="54"/>
      <c r="WIO48" s="54"/>
      <c r="WIP48" s="54"/>
      <c r="WIQ48" s="54"/>
      <c r="WIW48" s="53"/>
      <c r="WIX48" s="54"/>
      <c r="WIY48" s="54"/>
      <c r="WIZ48" s="54"/>
      <c r="WJA48" s="54"/>
      <c r="WJB48" s="54"/>
      <c r="WJC48" s="54"/>
      <c r="WJI48" s="53"/>
      <c r="WJJ48" s="54"/>
      <c r="WJK48" s="54"/>
      <c r="WJL48" s="54"/>
      <c r="WJM48" s="54"/>
      <c r="WJN48" s="54"/>
      <c r="WJO48" s="54"/>
      <c r="WJU48" s="53"/>
      <c r="WJV48" s="54"/>
      <c r="WJW48" s="54"/>
      <c r="WJX48" s="54"/>
      <c r="WJY48" s="54"/>
      <c r="WJZ48" s="54"/>
      <c r="WKA48" s="54"/>
      <c r="WKG48" s="53"/>
      <c r="WKH48" s="54"/>
      <c r="WKI48" s="54"/>
      <c r="WKJ48" s="54"/>
      <c r="WKK48" s="54"/>
      <c r="WKL48" s="54"/>
      <c r="WKM48" s="54"/>
      <c r="WKS48" s="53"/>
      <c r="WKT48" s="54"/>
      <c r="WKU48" s="54"/>
      <c r="WKV48" s="54"/>
      <c r="WKW48" s="54"/>
      <c r="WKX48" s="54"/>
      <c r="WKY48" s="54"/>
      <c r="WLE48" s="53"/>
      <c r="WLF48" s="54"/>
      <c r="WLG48" s="54"/>
      <c r="WLH48" s="54"/>
      <c r="WLI48" s="54"/>
      <c r="WLJ48" s="54"/>
      <c r="WLK48" s="54"/>
      <c r="WLQ48" s="53"/>
      <c r="WLR48" s="54"/>
      <c r="WLS48" s="54"/>
      <c r="WLT48" s="54"/>
      <c r="WLU48" s="54"/>
      <c r="WLV48" s="54"/>
      <c r="WLW48" s="54"/>
      <c r="WMC48" s="53"/>
      <c r="WMD48" s="54"/>
      <c r="WME48" s="54"/>
      <c r="WMF48" s="54"/>
      <c r="WMG48" s="54"/>
      <c r="WMH48" s="54"/>
      <c r="WMI48" s="54"/>
      <c r="WMO48" s="53"/>
      <c r="WMP48" s="54"/>
      <c r="WMQ48" s="54"/>
      <c r="WMR48" s="54"/>
      <c r="WMS48" s="54"/>
      <c r="WMT48" s="54"/>
      <c r="WMU48" s="54"/>
      <c r="WNA48" s="53"/>
      <c r="WNB48" s="54"/>
      <c r="WNC48" s="54"/>
      <c r="WND48" s="54"/>
      <c r="WNE48" s="54"/>
      <c r="WNF48" s="54"/>
      <c r="WNG48" s="54"/>
      <c r="WNM48" s="53"/>
      <c r="WNN48" s="54"/>
      <c r="WNO48" s="54"/>
      <c r="WNP48" s="54"/>
      <c r="WNQ48" s="54"/>
      <c r="WNR48" s="54"/>
      <c r="WNS48" s="54"/>
      <c r="WNY48" s="53"/>
      <c r="WNZ48" s="54"/>
      <c r="WOA48" s="54"/>
      <c r="WOB48" s="54"/>
      <c r="WOC48" s="54"/>
      <c r="WOD48" s="54"/>
      <c r="WOE48" s="54"/>
      <c r="WOK48" s="53"/>
      <c r="WOL48" s="54"/>
      <c r="WOM48" s="54"/>
      <c r="WON48" s="54"/>
      <c r="WOO48" s="54"/>
      <c r="WOP48" s="54"/>
      <c r="WOQ48" s="54"/>
      <c r="WOW48" s="53"/>
      <c r="WOX48" s="54"/>
      <c r="WOY48" s="54"/>
      <c r="WOZ48" s="54"/>
      <c r="WPA48" s="54"/>
      <c r="WPB48" s="54"/>
      <c r="WPC48" s="54"/>
      <c r="WPI48" s="53"/>
      <c r="WPJ48" s="54"/>
      <c r="WPK48" s="54"/>
      <c r="WPL48" s="54"/>
      <c r="WPM48" s="54"/>
      <c r="WPN48" s="54"/>
      <c r="WPO48" s="54"/>
      <c r="WPU48" s="53"/>
      <c r="WPV48" s="54"/>
      <c r="WPW48" s="54"/>
      <c r="WPX48" s="54"/>
      <c r="WPY48" s="54"/>
      <c r="WPZ48" s="54"/>
      <c r="WQA48" s="54"/>
      <c r="WQG48" s="53"/>
      <c r="WQH48" s="54"/>
      <c r="WQI48" s="54"/>
      <c r="WQJ48" s="54"/>
      <c r="WQK48" s="54"/>
      <c r="WQL48" s="54"/>
      <c r="WQM48" s="54"/>
      <c r="WQS48" s="53"/>
      <c r="WQT48" s="54"/>
      <c r="WQU48" s="54"/>
      <c r="WQV48" s="54"/>
      <c r="WQW48" s="54"/>
      <c r="WQX48" s="54"/>
      <c r="WQY48" s="54"/>
      <c r="WRE48" s="53"/>
      <c r="WRF48" s="54"/>
      <c r="WRG48" s="54"/>
      <c r="WRH48" s="54"/>
      <c r="WRI48" s="54"/>
      <c r="WRJ48" s="54"/>
      <c r="WRK48" s="54"/>
      <c r="WRQ48" s="53"/>
      <c r="WRR48" s="54"/>
      <c r="WRS48" s="54"/>
      <c r="WRT48" s="54"/>
      <c r="WRU48" s="54"/>
      <c r="WRV48" s="54"/>
      <c r="WRW48" s="54"/>
      <c r="WSC48" s="53"/>
      <c r="WSD48" s="54"/>
      <c r="WSE48" s="54"/>
      <c r="WSF48" s="54"/>
      <c r="WSG48" s="54"/>
      <c r="WSH48" s="54"/>
      <c r="WSI48" s="54"/>
      <c r="WSO48" s="53"/>
      <c r="WSP48" s="54"/>
      <c r="WSQ48" s="54"/>
      <c r="WSR48" s="54"/>
      <c r="WSS48" s="54"/>
      <c r="WST48" s="54"/>
      <c r="WSU48" s="54"/>
      <c r="WTA48" s="53"/>
      <c r="WTB48" s="54"/>
      <c r="WTC48" s="54"/>
      <c r="WTD48" s="54"/>
      <c r="WTE48" s="54"/>
      <c r="WTF48" s="54"/>
      <c r="WTG48" s="54"/>
      <c r="WTM48" s="53"/>
      <c r="WTN48" s="54"/>
      <c r="WTO48" s="54"/>
      <c r="WTP48" s="54"/>
      <c r="WTQ48" s="54"/>
      <c r="WTR48" s="54"/>
      <c r="WTS48" s="54"/>
      <c r="WTY48" s="53"/>
      <c r="WTZ48" s="54"/>
      <c r="WUA48" s="54"/>
      <c r="WUB48" s="54"/>
      <c r="WUC48" s="54"/>
      <c r="WUD48" s="54"/>
      <c r="WUE48" s="54"/>
      <c r="WUK48" s="53"/>
      <c r="WUL48" s="54"/>
      <c r="WUM48" s="54"/>
      <c r="WUN48" s="54"/>
      <c r="WUO48" s="54"/>
      <c r="WUP48" s="54"/>
      <c r="WUQ48" s="54"/>
      <c r="WUW48" s="53"/>
      <c r="WUX48" s="54"/>
      <c r="WUY48" s="54"/>
      <c r="WUZ48" s="54"/>
      <c r="WVA48" s="54"/>
      <c r="WVB48" s="54"/>
      <c r="WVC48" s="54"/>
      <c r="WVI48" s="53"/>
      <c r="WVJ48" s="54"/>
      <c r="WVK48" s="54"/>
      <c r="WVL48" s="54"/>
      <c r="WVM48" s="54"/>
      <c r="WVN48" s="54"/>
      <c r="WVO48" s="54"/>
      <c r="WVU48" s="53"/>
      <c r="WVV48" s="54"/>
      <c r="WVW48" s="54"/>
      <c r="WVX48" s="54"/>
      <c r="WVY48" s="54"/>
      <c r="WVZ48" s="54"/>
      <c r="WWA48" s="54"/>
      <c r="WWG48" s="53"/>
      <c r="WWH48" s="54"/>
      <c r="WWI48" s="54"/>
      <c r="WWJ48" s="54"/>
      <c r="WWK48" s="54"/>
      <c r="WWL48" s="54"/>
      <c r="WWM48" s="54"/>
      <c r="WWS48" s="53"/>
      <c r="WWT48" s="54"/>
      <c r="WWU48" s="54"/>
      <c r="WWV48" s="54"/>
      <c r="WWW48" s="54"/>
      <c r="WWX48" s="54"/>
      <c r="WWY48" s="54"/>
      <c r="WXE48" s="53"/>
      <c r="WXF48" s="54"/>
      <c r="WXG48" s="54"/>
      <c r="WXH48" s="54"/>
      <c r="WXI48" s="54"/>
      <c r="WXJ48" s="54"/>
      <c r="WXK48" s="54"/>
      <c r="WXQ48" s="53"/>
      <c r="WXR48" s="54"/>
      <c r="WXS48" s="54"/>
      <c r="WXT48" s="54"/>
      <c r="WXU48" s="54"/>
      <c r="WXV48" s="54"/>
      <c r="WXW48" s="54"/>
      <c r="WYC48" s="53"/>
      <c r="WYD48" s="54"/>
      <c r="WYE48" s="54"/>
      <c r="WYF48" s="54"/>
      <c r="WYG48" s="54"/>
      <c r="WYH48" s="54"/>
      <c r="WYI48" s="54"/>
      <c r="WYO48" s="53"/>
      <c r="WYP48" s="54"/>
      <c r="WYQ48" s="54"/>
      <c r="WYR48" s="54"/>
      <c r="WYS48" s="54"/>
      <c r="WYT48" s="54"/>
      <c r="WYU48" s="54"/>
      <c r="WZA48" s="53"/>
      <c r="WZB48" s="54"/>
      <c r="WZC48" s="54"/>
      <c r="WZD48" s="54"/>
      <c r="WZE48" s="54"/>
      <c r="WZF48" s="54"/>
      <c r="WZG48" s="54"/>
      <c r="WZM48" s="53"/>
      <c r="WZN48" s="54"/>
      <c r="WZO48" s="54"/>
      <c r="WZP48" s="54"/>
      <c r="WZQ48" s="54"/>
      <c r="WZR48" s="54"/>
      <c r="WZS48" s="54"/>
      <c r="WZY48" s="53"/>
      <c r="WZZ48" s="54"/>
      <c r="XAA48" s="54"/>
      <c r="XAB48" s="54"/>
      <c r="XAC48" s="54"/>
      <c r="XAD48" s="54"/>
      <c r="XAE48" s="54"/>
      <c r="XAK48" s="53"/>
      <c r="XAL48" s="54"/>
      <c r="XAM48" s="54"/>
      <c r="XAN48" s="54"/>
      <c r="XAO48" s="54"/>
      <c r="XAP48" s="54"/>
      <c r="XAQ48" s="54"/>
      <c r="XAW48" s="53"/>
      <c r="XAX48" s="54"/>
      <c r="XAY48" s="54"/>
      <c r="XAZ48" s="54"/>
      <c r="XBA48" s="54"/>
      <c r="XBB48" s="54"/>
      <c r="XBC48" s="54"/>
      <c r="XBI48" s="53"/>
      <c r="XBJ48" s="54"/>
      <c r="XBK48" s="54"/>
      <c r="XBL48" s="54"/>
      <c r="XBM48" s="54"/>
      <c r="XBN48" s="54"/>
      <c r="XBO48" s="54"/>
      <c r="XBU48" s="53"/>
      <c r="XBV48" s="54"/>
      <c r="XBW48" s="54"/>
      <c r="XBX48" s="54"/>
      <c r="XBY48" s="54"/>
      <c r="XBZ48" s="54"/>
      <c r="XCA48" s="54"/>
      <c r="XCG48" s="53"/>
      <c r="XCH48" s="54"/>
      <c r="XCI48" s="54"/>
      <c r="XCJ48" s="54"/>
      <c r="XCK48" s="54"/>
      <c r="XCL48" s="54"/>
      <c r="XCM48" s="54"/>
      <c r="XCS48" s="53"/>
      <c r="XCT48" s="54"/>
      <c r="XCU48" s="54"/>
      <c r="XCV48" s="54"/>
      <c r="XCW48" s="54"/>
      <c r="XCX48" s="54"/>
      <c r="XCY48" s="54"/>
      <c r="XDE48" s="53"/>
      <c r="XDF48" s="54"/>
      <c r="XDG48" s="54"/>
      <c r="XDH48" s="54"/>
      <c r="XDI48" s="54"/>
      <c r="XDJ48" s="54"/>
      <c r="XDK48" s="54"/>
      <c r="XDQ48" s="53"/>
      <c r="XDR48" s="54"/>
      <c r="XDS48" s="54"/>
      <c r="XDT48" s="54"/>
      <c r="XDU48" s="54"/>
      <c r="XDV48" s="54"/>
      <c r="XDW48" s="54"/>
      <c r="XEC48" s="53"/>
      <c r="XED48" s="54"/>
      <c r="XEE48" s="54"/>
      <c r="XEF48" s="54"/>
      <c r="XEG48" s="54"/>
      <c r="XEH48" s="54"/>
      <c r="XEI48" s="54"/>
      <c r="XEO48" s="53"/>
      <c r="XEP48" s="54"/>
      <c r="XEQ48" s="54"/>
      <c r="XER48" s="54"/>
      <c r="XES48" s="54"/>
      <c r="XET48" s="54"/>
      <c r="XEU48" s="54"/>
      <c r="XFA48" s="53"/>
      <c r="XFB48" s="54"/>
      <c r="XFC48" s="54"/>
    </row>
    <row r="49" spans="1:2047 2053:3067 3073:5119 5125:6139 6145:8191 8197:9211 9217:11263 11269:12283 12289:14335 14341:15355 15361:16383" s="126" customFormat="1" x14ac:dyDescent="0.3">
      <c r="A49" s="125" t="s">
        <v>124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125"/>
      <c r="I49" s="125"/>
      <c r="J49" s="125"/>
      <c r="K49" s="125"/>
      <c r="L49" s="125"/>
      <c r="M49" s="62"/>
      <c r="N49" s="62"/>
      <c r="O49" s="62"/>
      <c r="P49" s="62"/>
      <c r="Q49" s="62"/>
      <c r="R49" s="62"/>
      <c r="S49" s="62"/>
    </row>
    <row r="50" spans="1:2047 2053:3067 3073:5119 5125:6139 6145:8191 8197:9211 9217:11263 11269:12283 12289:14335 14341:15355 15361:16383" s="126" customFormat="1" x14ac:dyDescent="0.3">
      <c r="A50" s="125" t="s">
        <v>127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125"/>
      <c r="I50" s="125"/>
      <c r="J50" s="125"/>
      <c r="K50" s="125"/>
      <c r="L50" s="125"/>
      <c r="M50" s="62"/>
      <c r="N50" s="62"/>
      <c r="O50" s="62"/>
      <c r="P50" s="62"/>
      <c r="Q50" s="62"/>
      <c r="R50" s="62"/>
      <c r="S50" s="62"/>
    </row>
    <row r="51" spans="1:2047 2053:3067 3073:5119 5125:6139 6145:8191 8197:9211 9217:11263 11269:12283 12289:14335 14341:15355 15361:16383" s="126" customFormat="1" x14ac:dyDescent="0.3">
      <c r="A51" s="133" t="s">
        <v>117</v>
      </c>
      <c r="B51" s="134">
        <f t="shared" ref="B51" si="5">SUM(B50)</f>
        <v>0</v>
      </c>
      <c r="C51" s="134">
        <f>SUM(C49:C50)</f>
        <v>0</v>
      </c>
      <c r="D51" s="134">
        <f t="shared" ref="D51:G51" si="6">SUM(D49:D50)</f>
        <v>0</v>
      </c>
      <c r="E51" s="134">
        <f t="shared" si="6"/>
        <v>0</v>
      </c>
      <c r="F51" s="134">
        <f t="shared" si="6"/>
        <v>0</v>
      </c>
      <c r="G51" s="134">
        <f t="shared" si="6"/>
        <v>0</v>
      </c>
      <c r="H51" s="125"/>
      <c r="I51" s="125"/>
      <c r="J51" s="125"/>
      <c r="K51" s="125"/>
      <c r="L51" s="125"/>
      <c r="M51" s="67"/>
      <c r="N51" s="68"/>
      <c r="O51" s="68"/>
      <c r="P51" s="68"/>
      <c r="Q51" s="68"/>
      <c r="R51" s="68"/>
      <c r="S51" s="68"/>
      <c r="Y51" s="53"/>
      <c r="Z51" s="54"/>
      <c r="AA51" s="54"/>
      <c r="AB51" s="54"/>
      <c r="AC51" s="54"/>
      <c r="AD51" s="54"/>
      <c r="AE51" s="54"/>
      <c r="AK51" s="53"/>
      <c r="AL51" s="54"/>
      <c r="AM51" s="54"/>
      <c r="AN51" s="54"/>
      <c r="AO51" s="54"/>
      <c r="AP51" s="54"/>
      <c r="AQ51" s="54"/>
      <c r="AW51" s="53"/>
      <c r="AX51" s="54"/>
      <c r="AY51" s="54"/>
      <c r="AZ51" s="54"/>
      <c r="BA51" s="54"/>
      <c r="BB51" s="54"/>
      <c r="BC51" s="54"/>
      <c r="BI51" s="53"/>
      <c r="BJ51" s="54"/>
      <c r="BK51" s="54"/>
      <c r="BL51" s="54"/>
      <c r="BM51" s="54"/>
      <c r="BN51" s="54"/>
      <c r="BO51" s="54"/>
      <c r="BU51" s="53"/>
      <c r="BV51" s="54"/>
      <c r="BW51" s="54"/>
      <c r="BX51" s="54"/>
      <c r="BY51" s="54"/>
      <c r="BZ51" s="54"/>
      <c r="CA51" s="54"/>
      <c r="CG51" s="53"/>
      <c r="CH51" s="54"/>
      <c r="CI51" s="54"/>
      <c r="CJ51" s="54"/>
      <c r="CK51" s="54"/>
      <c r="CL51" s="54"/>
      <c r="CM51" s="54"/>
      <c r="CS51" s="53"/>
      <c r="CT51" s="54"/>
      <c r="CU51" s="54"/>
      <c r="CV51" s="54"/>
      <c r="CW51" s="54"/>
      <c r="CX51" s="54"/>
      <c r="CY51" s="54"/>
      <c r="DE51" s="53"/>
      <c r="DF51" s="54"/>
      <c r="DG51" s="54"/>
      <c r="DH51" s="54"/>
      <c r="DI51" s="54"/>
      <c r="DJ51" s="54"/>
      <c r="DK51" s="54"/>
      <c r="DQ51" s="53"/>
      <c r="DR51" s="54"/>
      <c r="DS51" s="54"/>
      <c r="DT51" s="54"/>
      <c r="DU51" s="54"/>
      <c r="DV51" s="54"/>
      <c r="DW51" s="54"/>
      <c r="EC51" s="53"/>
      <c r="ED51" s="54"/>
      <c r="EE51" s="54"/>
      <c r="EF51" s="54"/>
      <c r="EG51" s="54"/>
      <c r="EH51" s="54"/>
      <c r="EI51" s="54"/>
      <c r="EO51" s="53"/>
      <c r="EP51" s="54"/>
      <c r="EQ51" s="54"/>
      <c r="ER51" s="54"/>
      <c r="ES51" s="54"/>
      <c r="ET51" s="54"/>
      <c r="EU51" s="54"/>
      <c r="FA51" s="53"/>
      <c r="FB51" s="54"/>
      <c r="FC51" s="54"/>
      <c r="FD51" s="54"/>
      <c r="FE51" s="54"/>
      <c r="FF51" s="54"/>
      <c r="FG51" s="54"/>
      <c r="FM51" s="53"/>
      <c r="FN51" s="54"/>
      <c r="FO51" s="54"/>
      <c r="FP51" s="54"/>
      <c r="FQ51" s="54"/>
      <c r="FR51" s="54"/>
      <c r="FS51" s="54"/>
      <c r="FY51" s="53"/>
      <c r="FZ51" s="54"/>
      <c r="GA51" s="54"/>
      <c r="GB51" s="54"/>
      <c r="GC51" s="54"/>
      <c r="GD51" s="54"/>
      <c r="GE51" s="54"/>
      <c r="GK51" s="53"/>
      <c r="GL51" s="54"/>
      <c r="GM51" s="54"/>
      <c r="GN51" s="54"/>
      <c r="GO51" s="54"/>
      <c r="GP51" s="54"/>
      <c r="GQ51" s="54"/>
      <c r="GW51" s="53"/>
      <c r="GX51" s="54"/>
      <c r="GY51" s="54"/>
      <c r="GZ51" s="54"/>
      <c r="HA51" s="54"/>
      <c r="HB51" s="54"/>
      <c r="HC51" s="54"/>
      <c r="HI51" s="53"/>
      <c r="HJ51" s="54"/>
      <c r="HK51" s="54"/>
      <c r="HL51" s="54"/>
      <c r="HM51" s="54"/>
      <c r="HN51" s="54"/>
      <c r="HO51" s="54"/>
      <c r="HU51" s="53"/>
      <c r="HV51" s="54"/>
      <c r="HW51" s="54"/>
      <c r="HX51" s="54"/>
      <c r="HY51" s="54"/>
      <c r="HZ51" s="54"/>
      <c r="IA51" s="54"/>
      <c r="IG51" s="53"/>
      <c r="IH51" s="54"/>
      <c r="II51" s="54"/>
      <c r="IJ51" s="54"/>
      <c r="IK51" s="54"/>
      <c r="IL51" s="54"/>
      <c r="IM51" s="54"/>
      <c r="IS51" s="53"/>
      <c r="IT51" s="54"/>
      <c r="IU51" s="54"/>
      <c r="IV51" s="54"/>
      <c r="IW51" s="54"/>
      <c r="IX51" s="54"/>
      <c r="IY51" s="54"/>
      <c r="JE51" s="53"/>
      <c r="JF51" s="54"/>
      <c r="JG51" s="54"/>
      <c r="JH51" s="54"/>
      <c r="JI51" s="54"/>
      <c r="JJ51" s="54"/>
      <c r="JK51" s="54"/>
      <c r="JQ51" s="53"/>
      <c r="JR51" s="54"/>
      <c r="JS51" s="54"/>
      <c r="JT51" s="54"/>
      <c r="JU51" s="54"/>
      <c r="JV51" s="54"/>
      <c r="JW51" s="54"/>
      <c r="KC51" s="53"/>
      <c r="KD51" s="54"/>
      <c r="KE51" s="54"/>
      <c r="KF51" s="54"/>
      <c r="KG51" s="54"/>
      <c r="KH51" s="54"/>
      <c r="KI51" s="54"/>
      <c r="KO51" s="53"/>
      <c r="KP51" s="54"/>
      <c r="KQ51" s="54"/>
      <c r="KR51" s="54"/>
      <c r="KS51" s="54"/>
      <c r="KT51" s="54"/>
      <c r="KU51" s="54"/>
      <c r="LA51" s="53"/>
      <c r="LB51" s="54"/>
      <c r="LC51" s="54"/>
      <c r="LD51" s="54"/>
      <c r="LE51" s="54"/>
      <c r="LF51" s="54"/>
      <c r="LG51" s="54"/>
      <c r="LM51" s="53"/>
      <c r="LN51" s="54"/>
      <c r="LO51" s="54"/>
      <c r="LP51" s="54"/>
      <c r="LQ51" s="54"/>
      <c r="LR51" s="54"/>
      <c r="LS51" s="54"/>
      <c r="LY51" s="53"/>
      <c r="LZ51" s="54"/>
      <c r="MA51" s="54"/>
      <c r="MB51" s="54"/>
      <c r="MC51" s="54"/>
      <c r="MD51" s="54"/>
      <c r="ME51" s="54"/>
      <c r="MK51" s="53"/>
      <c r="ML51" s="54"/>
      <c r="MM51" s="54"/>
      <c r="MN51" s="54"/>
      <c r="MO51" s="54"/>
      <c r="MP51" s="54"/>
      <c r="MQ51" s="54"/>
      <c r="MW51" s="53"/>
      <c r="MX51" s="54"/>
      <c r="MY51" s="54"/>
      <c r="MZ51" s="54"/>
      <c r="NA51" s="54"/>
      <c r="NB51" s="54"/>
      <c r="NC51" s="54"/>
      <c r="NI51" s="53"/>
      <c r="NJ51" s="54"/>
      <c r="NK51" s="54"/>
      <c r="NL51" s="54"/>
      <c r="NM51" s="54"/>
      <c r="NN51" s="54"/>
      <c r="NO51" s="54"/>
      <c r="NU51" s="53"/>
      <c r="NV51" s="54"/>
      <c r="NW51" s="54"/>
      <c r="NX51" s="54"/>
      <c r="NY51" s="54"/>
      <c r="NZ51" s="54"/>
      <c r="OA51" s="54"/>
      <c r="OG51" s="53"/>
      <c r="OH51" s="54"/>
      <c r="OI51" s="54"/>
      <c r="OJ51" s="54"/>
      <c r="OK51" s="54"/>
      <c r="OL51" s="54"/>
      <c r="OM51" s="54"/>
      <c r="OS51" s="53"/>
      <c r="OT51" s="54"/>
      <c r="OU51" s="54"/>
      <c r="OV51" s="54"/>
      <c r="OW51" s="54"/>
      <c r="OX51" s="54"/>
      <c r="OY51" s="54"/>
      <c r="PE51" s="53"/>
      <c r="PF51" s="54"/>
      <c r="PG51" s="54"/>
      <c r="PH51" s="54"/>
      <c r="PI51" s="54"/>
      <c r="PJ51" s="54"/>
      <c r="PK51" s="54"/>
      <c r="PQ51" s="53"/>
      <c r="PR51" s="54"/>
      <c r="PS51" s="54"/>
      <c r="PT51" s="54"/>
      <c r="PU51" s="54"/>
      <c r="PV51" s="54"/>
      <c r="PW51" s="54"/>
      <c r="QC51" s="53"/>
      <c r="QD51" s="54"/>
      <c r="QE51" s="54"/>
      <c r="QF51" s="54"/>
      <c r="QG51" s="54"/>
      <c r="QH51" s="54"/>
      <c r="QI51" s="54"/>
      <c r="QO51" s="53"/>
      <c r="QP51" s="54"/>
      <c r="QQ51" s="54"/>
      <c r="QR51" s="54"/>
      <c r="QS51" s="54"/>
      <c r="QT51" s="54"/>
      <c r="QU51" s="54"/>
      <c r="RA51" s="53"/>
      <c r="RB51" s="54"/>
      <c r="RC51" s="54"/>
      <c r="RD51" s="54"/>
      <c r="RE51" s="54"/>
      <c r="RF51" s="54"/>
      <c r="RG51" s="54"/>
      <c r="RM51" s="53"/>
      <c r="RN51" s="54"/>
      <c r="RO51" s="54"/>
      <c r="RP51" s="54"/>
      <c r="RQ51" s="54"/>
      <c r="RR51" s="54"/>
      <c r="RS51" s="54"/>
      <c r="RY51" s="53"/>
      <c r="RZ51" s="54"/>
      <c r="SA51" s="54"/>
      <c r="SB51" s="54"/>
      <c r="SC51" s="54"/>
      <c r="SD51" s="54"/>
      <c r="SE51" s="54"/>
      <c r="SK51" s="53"/>
      <c r="SL51" s="54"/>
      <c r="SM51" s="54"/>
      <c r="SN51" s="54"/>
      <c r="SO51" s="54"/>
      <c r="SP51" s="54"/>
      <c r="SQ51" s="54"/>
      <c r="SW51" s="53"/>
      <c r="SX51" s="54"/>
      <c r="SY51" s="54"/>
      <c r="SZ51" s="54"/>
      <c r="TA51" s="54"/>
      <c r="TB51" s="54"/>
      <c r="TC51" s="54"/>
      <c r="TI51" s="53"/>
      <c r="TJ51" s="54"/>
      <c r="TK51" s="54"/>
      <c r="TL51" s="54"/>
      <c r="TM51" s="54"/>
      <c r="TN51" s="54"/>
      <c r="TO51" s="54"/>
      <c r="TU51" s="53"/>
      <c r="TV51" s="54"/>
      <c r="TW51" s="54"/>
      <c r="TX51" s="54"/>
      <c r="TY51" s="54"/>
      <c r="TZ51" s="54"/>
      <c r="UA51" s="54"/>
      <c r="UG51" s="53"/>
      <c r="UH51" s="54"/>
      <c r="UI51" s="54"/>
      <c r="UJ51" s="54"/>
      <c r="UK51" s="54"/>
      <c r="UL51" s="54"/>
      <c r="UM51" s="54"/>
      <c r="US51" s="53"/>
      <c r="UT51" s="54"/>
      <c r="UU51" s="54"/>
      <c r="UV51" s="54"/>
      <c r="UW51" s="54"/>
      <c r="UX51" s="54"/>
      <c r="UY51" s="54"/>
      <c r="VE51" s="53"/>
      <c r="VF51" s="54"/>
      <c r="VG51" s="54"/>
      <c r="VH51" s="54"/>
      <c r="VI51" s="54"/>
      <c r="VJ51" s="54"/>
      <c r="VK51" s="54"/>
      <c r="VQ51" s="53"/>
      <c r="VR51" s="54"/>
      <c r="VS51" s="54"/>
      <c r="VT51" s="54"/>
      <c r="VU51" s="54"/>
      <c r="VV51" s="54"/>
      <c r="VW51" s="54"/>
      <c r="WC51" s="53"/>
      <c r="WD51" s="54"/>
      <c r="WE51" s="54"/>
      <c r="WF51" s="54"/>
      <c r="WG51" s="54"/>
      <c r="WH51" s="54"/>
      <c r="WI51" s="54"/>
      <c r="WO51" s="53"/>
      <c r="WP51" s="54"/>
      <c r="WQ51" s="54"/>
      <c r="WR51" s="54"/>
      <c r="WS51" s="54"/>
      <c r="WT51" s="54"/>
      <c r="WU51" s="54"/>
      <c r="XA51" s="53"/>
      <c r="XB51" s="54"/>
      <c r="XC51" s="54"/>
      <c r="XD51" s="54"/>
      <c r="XE51" s="54"/>
      <c r="XF51" s="54"/>
      <c r="XG51" s="54"/>
      <c r="XM51" s="53"/>
      <c r="XN51" s="54"/>
      <c r="XO51" s="54"/>
      <c r="XP51" s="54"/>
      <c r="XQ51" s="54"/>
      <c r="XR51" s="54"/>
      <c r="XS51" s="54"/>
      <c r="XY51" s="53"/>
      <c r="XZ51" s="54"/>
      <c r="YA51" s="54"/>
      <c r="YB51" s="54"/>
      <c r="YC51" s="54"/>
      <c r="YD51" s="54"/>
      <c r="YE51" s="54"/>
      <c r="YK51" s="53"/>
      <c r="YL51" s="54"/>
      <c r="YM51" s="54"/>
      <c r="YN51" s="54"/>
      <c r="YO51" s="54"/>
      <c r="YP51" s="54"/>
      <c r="YQ51" s="54"/>
      <c r="YW51" s="53"/>
      <c r="YX51" s="54"/>
      <c r="YY51" s="54"/>
      <c r="YZ51" s="54"/>
      <c r="ZA51" s="54"/>
      <c r="ZB51" s="54"/>
      <c r="ZC51" s="54"/>
      <c r="ZI51" s="53"/>
      <c r="ZJ51" s="54"/>
      <c r="ZK51" s="54"/>
      <c r="ZL51" s="54"/>
      <c r="ZM51" s="54"/>
      <c r="ZN51" s="54"/>
      <c r="ZO51" s="54"/>
      <c r="ZU51" s="53"/>
      <c r="ZV51" s="54"/>
      <c r="ZW51" s="54"/>
      <c r="ZX51" s="54"/>
      <c r="ZY51" s="54"/>
      <c r="ZZ51" s="54"/>
      <c r="AAA51" s="54"/>
      <c r="AAG51" s="53"/>
      <c r="AAH51" s="54"/>
      <c r="AAI51" s="54"/>
      <c r="AAJ51" s="54"/>
      <c r="AAK51" s="54"/>
      <c r="AAL51" s="54"/>
      <c r="AAM51" s="54"/>
      <c r="AAS51" s="53"/>
      <c r="AAT51" s="54"/>
      <c r="AAU51" s="54"/>
      <c r="AAV51" s="54"/>
      <c r="AAW51" s="54"/>
      <c r="AAX51" s="54"/>
      <c r="AAY51" s="54"/>
      <c r="ABE51" s="53"/>
      <c r="ABF51" s="54"/>
      <c r="ABG51" s="54"/>
      <c r="ABH51" s="54"/>
      <c r="ABI51" s="54"/>
      <c r="ABJ51" s="54"/>
      <c r="ABK51" s="54"/>
      <c r="ABQ51" s="53"/>
      <c r="ABR51" s="54"/>
      <c r="ABS51" s="54"/>
      <c r="ABT51" s="54"/>
      <c r="ABU51" s="54"/>
      <c r="ABV51" s="54"/>
      <c r="ABW51" s="54"/>
      <c r="ACC51" s="53"/>
      <c r="ACD51" s="54"/>
      <c r="ACE51" s="54"/>
      <c r="ACF51" s="54"/>
      <c r="ACG51" s="54"/>
      <c r="ACH51" s="54"/>
      <c r="ACI51" s="54"/>
      <c r="ACO51" s="53"/>
      <c r="ACP51" s="54"/>
      <c r="ACQ51" s="54"/>
      <c r="ACR51" s="54"/>
      <c r="ACS51" s="54"/>
      <c r="ACT51" s="54"/>
      <c r="ACU51" s="54"/>
      <c r="ADA51" s="53"/>
      <c r="ADB51" s="54"/>
      <c r="ADC51" s="54"/>
      <c r="ADD51" s="54"/>
      <c r="ADE51" s="54"/>
      <c r="ADF51" s="54"/>
      <c r="ADG51" s="54"/>
      <c r="ADM51" s="53"/>
      <c r="ADN51" s="54"/>
      <c r="ADO51" s="54"/>
      <c r="ADP51" s="54"/>
      <c r="ADQ51" s="54"/>
      <c r="ADR51" s="54"/>
      <c r="ADS51" s="54"/>
      <c r="ADY51" s="53"/>
      <c r="ADZ51" s="54"/>
      <c r="AEA51" s="54"/>
      <c r="AEB51" s="54"/>
      <c r="AEC51" s="54"/>
      <c r="AED51" s="54"/>
      <c r="AEE51" s="54"/>
      <c r="AEK51" s="53"/>
      <c r="AEL51" s="54"/>
      <c r="AEM51" s="54"/>
      <c r="AEN51" s="54"/>
      <c r="AEO51" s="54"/>
      <c r="AEP51" s="54"/>
      <c r="AEQ51" s="54"/>
      <c r="AEW51" s="53"/>
      <c r="AEX51" s="54"/>
      <c r="AEY51" s="54"/>
      <c r="AEZ51" s="54"/>
      <c r="AFA51" s="54"/>
      <c r="AFB51" s="54"/>
      <c r="AFC51" s="54"/>
      <c r="AFI51" s="53"/>
      <c r="AFJ51" s="54"/>
      <c r="AFK51" s="54"/>
      <c r="AFL51" s="54"/>
      <c r="AFM51" s="54"/>
      <c r="AFN51" s="54"/>
      <c r="AFO51" s="54"/>
      <c r="AFU51" s="53"/>
      <c r="AFV51" s="54"/>
      <c r="AFW51" s="54"/>
      <c r="AFX51" s="54"/>
      <c r="AFY51" s="54"/>
      <c r="AFZ51" s="54"/>
      <c r="AGA51" s="54"/>
      <c r="AGG51" s="53"/>
      <c r="AGH51" s="54"/>
      <c r="AGI51" s="54"/>
      <c r="AGJ51" s="54"/>
      <c r="AGK51" s="54"/>
      <c r="AGL51" s="54"/>
      <c r="AGM51" s="54"/>
      <c r="AGS51" s="53"/>
      <c r="AGT51" s="54"/>
      <c r="AGU51" s="54"/>
      <c r="AGV51" s="54"/>
      <c r="AGW51" s="54"/>
      <c r="AGX51" s="54"/>
      <c r="AGY51" s="54"/>
      <c r="AHE51" s="53"/>
      <c r="AHF51" s="54"/>
      <c r="AHG51" s="54"/>
      <c r="AHH51" s="54"/>
      <c r="AHI51" s="54"/>
      <c r="AHJ51" s="54"/>
      <c r="AHK51" s="54"/>
      <c r="AHQ51" s="53"/>
      <c r="AHR51" s="54"/>
      <c r="AHS51" s="54"/>
      <c r="AHT51" s="54"/>
      <c r="AHU51" s="54"/>
      <c r="AHV51" s="54"/>
      <c r="AHW51" s="54"/>
      <c r="AIC51" s="53"/>
      <c r="AID51" s="54"/>
      <c r="AIE51" s="54"/>
      <c r="AIF51" s="54"/>
      <c r="AIG51" s="54"/>
      <c r="AIH51" s="54"/>
      <c r="AII51" s="54"/>
      <c r="AIO51" s="53"/>
      <c r="AIP51" s="54"/>
      <c r="AIQ51" s="54"/>
      <c r="AIR51" s="54"/>
      <c r="AIS51" s="54"/>
      <c r="AIT51" s="54"/>
      <c r="AIU51" s="54"/>
      <c r="AJA51" s="53"/>
      <c r="AJB51" s="54"/>
      <c r="AJC51" s="54"/>
      <c r="AJD51" s="54"/>
      <c r="AJE51" s="54"/>
      <c r="AJF51" s="54"/>
      <c r="AJG51" s="54"/>
      <c r="AJM51" s="53"/>
      <c r="AJN51" s="54"/>
      <c r="AJO51" s="54"/>
      <c r="AJP51" s="54"/>
      <c r="AJQ51" s="54"/>
      <c r="AJR51" s="54"/>
      <c r="AJS51" s="54"/>
      <c r="AJY51" s="53"/>
      <c r="AJZ51" s="54"/>
      <c r="AKA51" s="54"/>
      <c r="AKB51" s="54"/>
      <c r="AKC51" s="54"/>
      <c r="AKD51" s="54"/>
      <c r="AKE51" s="54"/>
      <c r="AKK51" s="53"/>
      <c r="AKL51" s="54"/>
      <c r="AKM51" s="54"/>
      <c r="AKN51" s="54"/>
      <c r="AKO51" s="54"/>
      <c r="AKP51" s="54"/>
      <c r="AKQ51" s="54"/>
      <c r="AKW51" s="53"/>
      <c r="AKX51" s="54"/>
      <c r="AKY51" s="54"/>
      <c r="AKZ51" s="54"/>
      <c r="ALA51" s="54"/>
      <c r="ALB51" s="54"/>
      <c r="ALC51" s="54"/>
      <c r="ALI51" s="53"/>
      <c r="ALJ51" s="54"/>
      <c r="ALK51" s="54"/>
      <c r="ALL51" s="54"/>
      <c r="ALM51" s="54"/>
      <c r="ALN51" s="54"/>
      <c r="ALO51" s="54"/>
      <c r="ALU51" s="53"/>
      <c r="ALV51" s="54"/>
      <c r="ALW51" s="54"/>
      <c r="ALX51" s="54"/>
      <c r="ALY51" s="54"/>
      <c r="ALZ51" s="54"/>
      <c r="AMA51" s="54"/>
      <c r="AMG51" s="53"/>
      <c r="AMH51" s="54"/>
      <c r="AMI51" s="54"/>
      <c r="AMJ51" s="54"/>
      <c r="AMK51" s="54"/>
      <c r="AML51" s="54"/>
      <c r="AMM51" s="54"/>
      <c r="AMS51" s="53"/>
      <c r="AMT51" s="54"/>
      <c r="AMU51" s="54"/>
      <c r="AMV51" s="54"/>
      <c r="AMW51" s="54"/>
      <c r="AMX51" s="54"/>
      <c r="AMY51" s="54"/>
      <c r="ANE51" s="53"/>
      <c r="ANF51" s="54"/>
      <c r="ANG51" s="54"/>
      <c r="ANH51" s="54"/>
      <c r="ANI51" s="54"/>
      <c r="ANJ51" s="54"/>
      <c r="ANK51" s="54"/>
      <c r="ANQ51" s="53"/>
      <c r="ANR51" s="54"/>
      <c r="ANS51" s="54"/>
      <c r="ANT51" s="54"/>
      <c r="ANU51" s="54"/>
      <c r="ANV51" s="54"/>
      <c r="ANW51" s="54"/>
      <c r="AOC51" s="53"/>
      <c r="AOD51" s="54"/>
      <c r="AOE51" s="54"/>
      <c r="AOF51" s="54"/>
      <c r="AOG51" s="54"/>
      <c r="AOH51" s="54"/>
      <c r="AOI51" s="54"/>
      <c r="AOO51" s="53"/>
      <c r="AOP51" s="54"/>
      <c r="AOQ51" s="54"/>
      <c r="AOR51" s="54"/>
      <c r="AOS51" s="54"/>
      <c r="AOT51" s="54"/>
      <c r="AOU51" s="54"/>
      <c r="APA51" s="53"/>
      <c r="APB51" s="54"/>
      <c r="APC51" s="54"/>
      <c r="APD51" s="54"/>
      <c r="APE51" s="54"/>
      <c r="APF51" s="54"/>
      <c r="APG51" s="54"/>
      <c r="APM51" s="53"/>
      <c r="APN51" s="54"/>
      <c r="APO51" s="54"/>
      <c r="APP51" s="54"/>
      <c r="APQ51" s="54"/>
      <c r="APR51" s="54"/>
      <c r="APS51" s="54"/>
      <c r="APY51" s="53"/>
      <c r="APZ51" s="54"/>
      <c r="AQA51" s="54"/>
      <c r="AQB51" s="54"/>
      <c r="AQC51" s="54"/>
      <c r="AQD51" s="54"/>
      <c r="AQE51" s="54"/>
      <c r="AQK51" s="53"/>
      <c r="AQL51" s="54"/>
      <c r="AQM51" s="54"/>
      <c r="AQN51" s="54"/>
      <c r="AQO51" s="54"/>
      <c r="AQP51" s="54"/>
      <c r="AQQ51" s="54"/>
      <c r="AQW51" s="53"/>
      <c r="AQX51" s="54"/>
      <c r="AQY51" s="54"/>
      <c r="AQZ51" s="54"/>
      <c r="ARA51" s="54"/>
      <c r="ARB51" s="54"/>
      <c r="ARC51" s="54"/>
      <c r="ARI51" s="53"/>
      <c r="ARJ51" s="54"/>
      <c r="ARK51" s="54"/>
      <c r="ARL51" s="54"/>
      <c r="ARM51" s="54"/>
      <c r="ARN51" s="54"/>
      <c r="ARO51" s="54"/>
      <c r="ARU51" s="53"/>
      <c r="ARV51" s="54"/>
      <c r="ARW51" s="54"/>
      <c r="ARX51" s="54"/>
      <c r="ARY51" s="54"/>
      <c r="ARZ51" s="54"/>
      <c r="ASA51" s="54"/>
      <c r="ASG51" s="53"/>
      <c r="ASH51" s="54"/>
      <c r="ASI51" s="54"/>
      <c r="ASJ51" s="54"/>
      <c r="ASK51" s="54"/>
      <c r="ASL51" s="54"/>
      <c r="ASM51" s="54"/>
      <c r="ASS51" s="53"/>
      <c r="AST51" s="54"/>
      <c r="ASU51" s="54"/>
      <c r="ASV51" s="54"/>
      <c r="ASW51" s="54"/>
      <c r="ASX51" s="54"/>
      <c r="ASY51" s="54"/>
      <c r="ATE51" s="53"/>
      <c r="ATF51" s="54"/>
      <c r="ATG51" s="54"/>
      <c r="ATH51" s="54"/>
      <c r="ATI51" s="54"/>
      <c r="ATJ51" s="54"/>
      <c r="ATK51" s="54"/>
      <c r="ATQ51" s="53"/>
      <c r="ATR51" s="54"/>
      <c r="ATS51" s="54"/>
      <c r="ATT51" s="54"/>
      <c r="ATU51" s="54"/>
      <c r="ATV51" s="54"/>
      <c r="ATW51" s="54"/>
      <c r="AUC51" s="53"/>
      <c r="AUD51" s="54"/>
      <c r="AUE51" s="54"/>
      <c r="AUF51" s="54"/>
      <c r="AUG51" s="54"/>
      <c r="AUH51" s="54"/>
      <c r="AUI51" s="54"/>
      <c r="AUO51" s="53"/>
      <c r="AUP51" s="54"/>
      <c r="AUQ51" s="54"/>
      <c r="AUR51" s="54"/>
      <c r="AUS51" s="54"/>
      <c r="AUT51" s="54"/>
      <c r="AUU51" s="54"/>
      <c r="AVA51" s="53"/>
      <c r="AVB51" s="54"/>
      <c r="AVC51" s="54"/>
      <c r="AVD51" s="54"/>
      <c r="AVE51" s="54"/>
      <c r="AVF51" s="54"/>
      <c r="AVG51" s="54"/>
      <c r="AVM51" s="53"/>
      <c r="AVN51" s="54"/>
      <c r="AVO51" s="54"/>
      <c r="AVP51" s="54"/>
      <c r="AVQ51" s="54"/>
      <c r="AVR51" s="54"/>
      <c r="AVS51" s="54"/>
      <c r="AVY51" s="53"/>
      <c r="AVZ51" s="54"/>
      <c r="AWA51" s="54"/>
      <c r="AWB51" s="54"/>
      <c r="AWC51" s="54"/>
      <c r="AWD51" s="54"/>
      <c r="AWE51" s="54"/>
      <c r="AWK51" s="53"/>
      <c r="AWL51" s="54"/>
      <c r="AWM51" s="54"/>
      <c r="AWN51" s="54"/>
      <c r="AWO51" s="54"/>
      <c r="AWP51" s="54"/>
      <c r="AWQ51" s="54"/>
      <c r="AWW51" s="53"/>
      <c r="AWX51" s="54"/>
      <c r="AWY51" s="54"/>
      <c r="AWZ51" s="54"/>
      <c r="AXA51" s="54"/>
      <c r="AXB51" s="54"/>
      <c r="AXC51" s="54"/>
      <c r="AXI51" s="53"/>
      <c r="AXJ51" s="54"/>
      <c r="AXK51" s="54"/>
      <c r="AXL51" s="54"/>
      <c r="AXM51" s="54"/>
      <c r="AXN51" s="54"/>
      <c r="AXO51" s="54"/>
      <c r="AXU51" s="53"/>
      <c r="AXV51" s="54"/>
      <c r="AXW51" s="54"/>
      <c r="AXX51" s="54"/>
      <c r="AXY51" s="54"/>
      <c r="AXZ51" s="54"/>
      <c r="AYA51" s="54"/>
      <c r="AYG51" s="53"/>
      <c r="AYH51" s="54"/>
      <c r="AYI51" s="54"/>
      <c r="AYJ51" s="54"/>
      <c r="AYK51" s="54"/>
      <c r="AYL51" s="54"/>
      <c r="AYM51" s="54"/>
      <c r="AYS51" s="53"/>
      <c r="AYT51" s="54"/>
      <c r="AYU51" s="54"/>
      <c r="AYV51" s="54"/>
      <c r="AYW51" s="54"/>
      <c r="AYX51" s="54"/>
      <c r="AYY51" s="54"/>
      <c r="AZE51" s="53"/>
      <c r="AZF51" s="54"/>
      <c r="AZG51" s="54"/>
      <c r="AZH51" s="54"/>
      <c r="AZI51" s="54"/>
      <c r="AZJ51" s="54"/>
      <c r="AZK51" s="54"/>
      <c r="AZQ51" s="53"/>
      <c r="AZR51" s="54"/>
      <c r="AZS51" s="54"/>
      <c r="AZT51" s="54"/>
      <c r="AZU51" s="54"/>
      <c r="AZV51" s="54"/>
      <c r="AZW51" s="54"/>
      <c r="BAC51" s="53"/>
      <c r="BAD51" s="54"/>
      <c r="BAE51" s="54"/>
      <c r="BAF51" s="54"/>
      <c r="BAG51" s="54"/>
      <c r="BAH51" s="54"/>
      <c r="BAI51" s="54"/>
      <c r="BAO51" s="53"/>
      <c r="BAP51" s="54"/>
      <c r="BAQ51" s="54"/>
      <c r="BAR51" s="54"/>
      <c r="BAS51" s="54"/>
      <c r="BAT51" s="54"/>
      <c r="BAU51" s="54"/>
      <c r="BBA51" s="53"/>
      <c r="BBB51" s="54"/>
      <c r="BBC51" s="54"/>
      <c r="BBD51" s="54"/>
      <c r="BBE51" s="54"/>
      <c r="BBF51" s="54"/>
      <c r="BBG51" s="54"/>
      <c r="BBM51" s="53"/>
      <c r="BBN51" s="54"/>
      <c r="BBO51" s="54"/>
      <c r="BBP51" s="54"/>
      <c r="BBQ51" s="54"/>
      <c r="BBR51" s="54"/>
      <c r="BBS51" s="54"/>
      <c r="BBY51" s="53"/>
      <c r="BBZ51" s="54"/>
      <c r="BCA51" s="54"/>
      <c r="BCB51" s="54"/>
      <c r="BCC51" s="54"/>
      <c r="BCD51" s="54"/>
      <c r="BCE51" s="54"/>
      <c r="BCK51" s="53"/>
      <c r="BCL51" s="54"/>
      <c r="BCM51" s="54"/>
      <c r="BCN51" s="54"/>
      <c r="BCO51" s="54"/>
      <c r="BCP51" s="54"/>
      <c r="BCQ51" s="54"/>
      <c r="BCW51" s="53"/>
      <c r="BCX51" s="54"/>
      <c r="BCY51" s="54"/>
      <c r="BCZ51" s="54"/>
      <c r="BDA51" s="54"/>
      <c r="BDB51" s="54"/>
      <c r="BDC51" s="54"/>
      <c r="BDI51" s="53"/>
      <c r="BDJ51" s="54"/>
      <c r="BDK51" s="54"/>
      <c r="BDL51" s="54"/>
      <c r="BDM51" s="54"/>
      <c r="BDN51" s="54"/>
      <c r="BDO51" s="54"/>
      <c r="BDU51" s="53"/>
      <c r="BDV51" s="54"/>
      <c r="BDW51" s="54"/>
      <c r="BDX51" s="54"/>
      <c r="BDY51" s="54"/>
      <c r="BDZ51" s="54"/>
      <c r="BEA51" s="54"/>
      <c r="BEG51" s="53"/>
      <c r="BEH51" s="54"/>
      <c r="BEI51" s="54"/>
      <c r="BEJ51" s="54"/>
      <c r="BEK51" s="54"/>
      <c r="BEL51" s="54"/>
      <c r="BEM51" s="54"/>
      <c r="BES51" s="53"/>
      <c r="BET51" s="54"/>
      <c r="BEU51" s="54"/>
      <c r="BEV51" s="54"/>
      <c r="BEW51" s="54"/>
      <c r="BEX51" s="54"/>
      <c r="BEY51" s="54"/>
      <c r="BFE51" s="53"/>
      <c r="BFF51" s="54"/>
      <c r="BFG51" s="54"/>
      <c r="BFH51" s="54"/>
      <c r="BFI51" s="54"/>
      <c r="BFJ51" s="54"/>
      <c r="BFK51" s="54"/>
      <c r="BFQ51" s="53"/>
      <c r="BFR51" s="54"/>
      <c r="BFS51" s="54"/>
      <c r="BFT51" s="54"/>
      <c r="BFU51" s="54"/>
      <c r="BFV51" s="54"/>
      <c r="BFW51" s="54"/>
      <c r="BGC51" s="53"/>
      <c r="BGD51" s="54"/>
      <c r="BGE51" s="54"/>
      <c r="BGF51" s="54"/>
      <c r="BGG51" s="54"/>
      <c r="BGH51" s="54"/>
      <c r="BGI51" s="54"/>
      <c r="BGO51" s="53"/>
      <c r="BGP51" s="54"/>
      <c r="BGQ51" s="54"/>
      <c r="BGR51" s="54"/>
      <c r="BGS51" s="54"/>
      <c r="BGT51" s="54"/>
      <c r="BGU51" s="54"/>
      <c r="BHA51" s="53"/>
      <c r="BHB51" s="54"/>
      <c r="BHC51" s="54"/>
      <c r="BHD51" s="54"/>
      <c r="BHE51" s="54"/>
      <c r="BHF51" s="54"/>
      <c r="BHG51" s="54"/>
      <c r="BHM51" s="53"/>
      <c r="BHN51" s="54"/>
      <c r="BHO51" s="54"/>
      <c r="BHP51" s="54"/>
      <c r="BHQ51" s="54"/>
      <c r="BHR51" s="54"/>
      <c r="BHS51" s="54"/>
      <c r="BHY51" s="53"/>
      <c r="BHZ51" s="54"/>
      <c r="BIA51" s="54"/>
      <c r="BIB51" s="54"/>
      <c r="BIC51" s="54"/>
      <c r="BID51" s="54"/>
      <c r="BIE51" s="54"/>
      <c r="BIK51" s="53"/>
      <c r="BIL51" s="54"/>
      <c r="BIM51" s="54"/>
      <c r="BIN51" s="54"/>
      <c r="BIO51" s="54"/>
      <c r="BIP51" s="54"/>
      <c r="BIQ51" s="54"/>
      <c r="BIW51" s="53"/>
      <c r="BIX51" s="54"/>
      <c r="BIY51" s="54"/>
      <c r="BIZ51" s="54"/>
      <c r="BJA51" s="54"/>
      <c r="BJB51" s="54"/>
      <c r="BJC51" s="54"/>
      <c r="BJI51" s="53"/>
      <c r="BJJ51" s="54"/>
      <c r="BJK51" s="54"/>
      <c r="BJL51" s="54"/>
      <c r="BJM51" s="54"/>
      <c r="BJN51" s="54"/>
      <c r="BJO51" s="54"/>
      <c r="BJU51" s="53"/>
      <c r="BJV51" s="54"/>
      <c r="BJW51" s="54"/>
      <c r="BJX51" s="54"/>
      <c r="BJY51" s="54"/>
      <c r="BJZ51" s="54"/>
      <c r="BKA51" s="54"/>
      <c r="BKG51" s="53"/>
      <c r="BKH51" s="54"/>
      <c r="BKI51" s="54"/>
      <c r="BKJ51" s="54"/>
      <c r="BKK51" s="54"/>
      <c r="BKL51" s="54"/>
      <c r="BKM51" s="54"/>
      <c r="BKS51" s="53"/>
      <c r="BKT51" s="54"/>
      <c r="BKU51" s="54"/>
      <c r="BKV51" s="54"/>
      <c r="BKW51" s="54"/>
      <c r="BKX51" s="54"/>
      <c r="BKY51" s="54"/>
      <c r="BLE51" s="53"/>
      <c r="BLF51" s="54"/>
      <c r="BLG51" s="54"/>
      <c r="BLH51" s="54"/>
      <c r="BLI51" s="54"/>
      <c r="BLJ51" s="54"/>
      <c r="BLK51" s="54"/>
      <c r="BLQ51" s="53"/>
      <c r="BLR51" s="54"/>
      <c r="BLS51" s="54"/>
      <c r="BLT51" s="54"/>
      <c r="BLU51" s="54"/>
      <c r="BLV51" s="54"/>
      <c r="BLW51" s="54"/>
      <c r="BMC51" s="53"/>
      <c r="BMD51" s="54"/>
      <c r="BME51" s="54"/>
      <c r="BMF51" s="54"/>
      <c r="BMG51" s="54"/>
      <c r="BMH51" s="54"/>
      <c r="BMI51" s="54"/>
      <c r="BMO51" s="53"/>
      <c r="BMP51" s="54"/>
      <c r="BMQ51" s="54"/>
      <c r="BMR51" s="54"/>
      <c r="BMS51" s="54"/>
      <c r="BMT51" s="54"/>
      <c r="BMU51" s="54"/>
      <c r="BNA51" s="53"/>
      <c r="BNB51" s="54"/>
      <c r="BNC51" s="54"/>
      <c r="BND51" s="54"/>
      <c r="BNE51" s="54"/>
      <c r="BNF51" s="54"/>
      <c r="BNG51" s="54"/>
      <c r="BNM51" s="53"/>
      <c r="BNN51" s="54"/>
      <c r="BNO51" s="54"/>
      <c r="BNP51" s="54"/>
      <c r="BNQ51" s="54"/>
      <c r="BNR51" s="54"/>
      <c r="BNS51" s="54"/>
      <c r="BNY51" s="53"/>
      <c r="BNZ51" s="54"/>
      <c r="BOA51" s="54"/>
      <c r="BOB51" s="54"/>
      <c r="BOC51" s="54"/>
      <c r="BOD51" s="54"/>
      <c r="BOE51" s="54"/>
      <c r="BOK51" s="53"/>
      <c r="BOL51" s="54"/>
      <c r="BOM51" s="54"/>
      <c r="BON51" s="54"/>
      <c r="BOO51" s="54"/>
      <c r="BOP51" s="54"/>
      <c r="BOQ51" s="54"/>
      <c r="BOW51" s="53"/>
      <c r="BOX51" s="54"/>
      <c r="BOY51" s="54"/>
      <c r="BOZ51" s="54"/>
      <c r="BPA51" s="54"/>
      <c r="BPB51" s="54"/>
      <c r="BPC51" s="54"/>
      <c r="BPI51" s="53"/>
      <c r="BPJ51" s="54"/>
      <c r="BPK51" s="54"/>
      <c r="BPL51" s="54"/>
      <c r="BPM51" s="54"/>
      <c r="BPN51" s="54"/>
      <c r="BPO51" s="54"/>
      <c r="BPU51" s="53"/>
      <c r="BPV51" s="54"/>
      <c r="BPW51" s="54"/>
      <c r="BPX51" s="54"/>
      <c r="BPY51" s="54"/>
      <c r="BPZ51" s="54"/>
      <c r="BQA51" s="54"/>
      <c r="BQG51" s="53"/>
      <c r="BQH51" s="54"/>
      <c r="BQI51" s="54"/>
      <c r="BQJ51" s="54"/>
      <c r="BQK51" s="54"/>
      <c r="BQL51" s="54"/>
      <c r="BQM51" s="54"/>
      <c r="BQS51" s="53"/>
      <c r="BQT51" s="54"/>
      <c r="BQU51" s="54"/>
      <c r="BQV51" s="54"/>
      <c r="BQW51" s="54"/>
      <c r="BQX51" s="54"/>
      <c r="BQY51" s="54"/>
      <c r="BRE51" s="53"/>
      <c r="BRF51" s="54"/>
      <c r="BRG51" s="54"/>
      <c r="BRH51" s="54"/>
      <c r="BRI51" s="54"/>
      <c r="BRJ51" s="54"/>
      <c r="BRK51" s="54"/>
      <c r="BRQ51" s="53"/>
      <c r="BRR51" s="54"/>
      <c r="BRS51" s="54"/>
      <c r="BRT51" s="54"/>
      <c r="BRU51" s="54"/>
      <c r="BRV51" s="54"/>
      <c r="BRW51" s="54"/>
      <c r="BSC51" s="53"/>
      <c r="BSD51" s="54"/>
      <c r="BSE51" s="54"/>
      <c r="BSF51" s="54"/>
      <c r="BSG51" s="54"/>
      <c r="BSH51" s="54"/>
      <c r="BSI51" s="54"/>
      <c r="BSO51" s="53"/>
      <c r="BSP51" s="54"/>
      <c r="BSQ51" s="54"/>
      <c r="BSR51" s="54"/>
      <c r="BSS51" s="54"/>
      <c r="BST51" s="54"/>
      <c r="BSU51" s="54"/>
      <c r="BTA51" s="53"/>
      <c r="BTB51" s="54"/>
      <c r="BTC51" s="54"/>
      <c r="BTD51" s="54"/>
      <c r="BTE51" s="54"/>
      <c r="BTF51" s="54"/>
      <c r="BTG51" s="54"/>
      <c r="BTM51" s="53"/>
      <c r="BTN51" s="54"/>
      <c r="BTO51" s="54"/>
      <c r="BTP51" s="54"/>
      <c r="BTQ51" s="54"/>
      <c r="BTR51" s="54"/>
      <c r="BTS51" s="54"/>
      <c r="BTY51" s="53"/>
      <c r="BTZ51" s="54"/>
      <c r="BUA51" s="54"/>
      <c r="BUB51" s="54"/>
      <c r="BUC51" s="54"/>
      <c r="BUD51" s="54"/>
      <c r="BUE51" s="54"/>
      <c r="BUK51" s="53"/>
      <c r="BUL51" s="54"/>
      <c r="BUM51" s="54"/>
      <c r="BUN51" s="54"/>
      <c r="BUO51" s="54"/>
      <c r="BUP51" s="54"/>
      <c r="BUQ51" s="54"/>
      <c r="BUW51" s="53"/>
      <c r="BUX51" s="54"/>
      <c r="BUY51" s="54"/>
      <c r="BUZ51" s="54"/>
      <c r="BVA51" s="54"/>
      <c r="BVB51" s="54"/>
      <c r="BVC51" s="54"/>
      <c r="BVI51" s="53"/>
      <c r="BVJ51" s="54"/>
      <c r="BVK51" s="54"/>
      <c r="BVL51" s="54"/>
      <c r="BVM51" s="54"/>
      <c r="BVN51" s="54"/>
      <c r="BVO51" s="54"/>
      <c r="BVU51" s="53"/>
      <c r="BVV51" s="54"/>
      <c r="BVW51" s="54"/>
      <c r="BVX51" s="54"/>
      <c r="BVY51" s="54"/>
      <c r="BVZ51" s="54"/>
      <c r="BWA51" s="54"/>
      <c r="BWG51" s="53"/>
      <c r="BWH51" s="54"/>
      <c r="BWI51" s="54"/>
      <c r="BWJ51" s="54"/>
      <c r="BWK51" s="54"/>
      <c r="BWL51" s="54"/>
      <c r="BWM51" s="54"/>
      <c r="BWS51" s="53"/>
      <c r="BWT51" s="54"/>
      <c r="BWU51" s="54"/>
      <c r="BWV51" s="54"/>
      <c r="BWW51" s="54"/>
      <c r="BWX51" s="54"/>
      <c r="BWY51" s="54"/>
      <c r="BXE51" s="53"/>
      <c r="BXF51" s="54"/>
      <c r="BXG51" s="54"/>
      <c r="BXH51" s="54"/>
      <c r="BXI51" s="54"/>
      <c r="BXJ51" s="54"/>
      <c r="BXK51" s="54"/>
      <c r="BXQ51" s="53"/>
      <c r="BXR51" s="54"/>
      <c r="BXS51" s="54"/>
      <c r="BXT51" s="54"/>
      <c r="BXU51" s="54"/>
      <c r="BXV51" s="54"/>
      <c r="BXW51" s="54"/>
      <c r="BYC51" s="53"/>
      <c r="BYD51" s="54"/>
      <c r="BYE51" s="54"/>
      <c r="BYF51" s="54"/>
      <c r="BYG51" s="54"/>
      <c r="BYH51" s="54"/>
      <c r="BYI51" s="54"/>
      <c r="BYO51" s="53"/>
      <c r="BYP51" s="54"/>
      <c r="BYQ51" s="54"/>
      <c r="BYR51" s="54"/>
      <c r="BYS51" s="54"/>
      <c r="BYT51" s="54"/>
      <c r="BYU51" s="54"/>
      <c r="BZA51" s="53"/>
      <c r="BZB51" s="54"/>
      <c r="BZC51" s="54"/>
      <c r="BZD51" s="54"/>
      <c r="BZE51" s="54"/>
      <c r="BZF51" s="54"/>
      <c r="BZG51" s="54"/>
      <c r="BZM51" s="53"/>
      <c r="BZN51" s="54"/>
      <c r="BZO51" s="54"/>
      <c r="BZP51" s="54"/>
      <c r="BZQ51" s="54"/>
      <c r="BZR51" s="54"/>
      <c r="BZS51" s="54"/>
      <c r="BZY51" s="53"/>
      <c r="BZZ51" s="54"/>
      <c r="CAA51" s="54"/>
      <c r="CAB51" s="54"/>
      <c r="CAC51" s="54"/>
      <c r="CAD51" s="54"/>
      <c r="CAE51" s="54"/>
      <c r="CAK51" s="53"/>
      <c r="CAL51" s="54"/>
      <c r="CAM51" s="54"/>
      <c r="CAN51" s="54"/>
      <c r="CAO51" s="54"/>
      <c r="CAP51" s="54"/>
      <c r="CAQ51" s="54"/>
      <c r="CAW51" s="53"/>
      <c r="CAX51" s="54"/>
      <c r="CAY51" s="54"/>
      <c r="CAZ51" s="54"/>
      <c r="CBA51" s="54"/>
      <c r="CBB51" s="54"/>
      <c r="CBC51" s="54"/>
      <c r="CBI51" s="53"/>
      <c r="CBJ51" s="54"/>
      <c r="CBK51" s="54"/>
      <c r="CBL51" s="54"/>
      <c r="CBM51" s="54"/>
      <c r="CBN51" s="54"/>
      <c r="CBO51" s="54"/>
      <c r="CBU51" s="53"/>
      <c r="CBV51" s="54"/>
      <c r="CBW51" s="54"/>
      <c r="CBX51" s="54"/>
      <c r="CBY51" s="54"/>
      <c r="CBZ51" s="54"/>
      <c r="CCA51" s="54"/>
      <c r="CCG51" s="53"/>
      <c r="CCH51" s="54"/>
      <c r="CCI51" s="54"/>
      <c r="CCJ51" s="54"/>
      <c r="CCK51" s="54"/>
      <c r="CCL51" s="54"/>
      <c r="CCM51" s="54"/>
      <c r="CCS51" s="53"/>
      <c r="CCT51" s="54"/>
      <c r="CCU51" s="54"/>
      <c r="CCV51" s="54"/>
      <c r="CCW51" s="54"/>
      <c r="CCX51" s="54"/>
      <c r="CCY51" s="54"/>
      <c r="CDE51" s="53"/>
      <c r="CDF51" s="54"/>
      <c r="CDG51" s="54"/>
      <c r="CDH51" s="54"/>
      <c r="CDI51" s="54"/>
      <c r="CDJ51" s="54"/>
      <c r="CDK51" s="54"/>
      <c r="CDQ51" s="53"/>
      <c r="CDR51" s="54"/>
      <c r="CDS51" s="54"/>
      <c r="CDT51" s="54"/>
      <c r="CDU51" s="54"/>
      <c r="CDV51" s="54"/>
      <c r="CDW51" s="54"/>
      <c r="CEC51" s="53"/>
      <c r="CED51" s="54"/>
      <c r="CEE51" s="54"/>
      <c r="CEF51" s="54"/>
      <c r="CEG51" s="54"/>
      <c r="CEH51" s="54"/>
      <c r="CEI51" s="54"/>
      <c r="CEO51" s="53"/>
      <c r="CEP51" s="54"/>
      <c r="CEQ51" s="54"/>
      <c r="CER51" s="54"/>
      <c r="CES51" s="54"/>
      <c r="CET51" s="54"/>
      <c r="CEU51" s="54"/>
      <c r="CFA51" s="53"/>
      <c r="CFB51" s="54"/>
      <c r="CFC51" s="54"/>
      <c r="CFD51" s="54"/>
      <c r="CFE51" s="54"/>
      <c r="CFF51" s="54"/>
      <c r="CFG51" s="54"/>
      <c r="CFM51" s="53"/>
      <c r="CFN51" s="54"/>
      <c r="CFO51" s="54"/>
      <c r="CFP51" s="54"/>
      <c r="CFQ51" s="54"/>
      <c r="CFR51" s="54"/>
      <c r="CFS51" s="54"/>
      <c r="CFY51" s="53"/>
      <c r="CFZ51" s="54"/>
      <c r="CGA51" s="54"/>
      <c r="CGB51" s="54"/>
      <c r="CGC51" s="54"/>
      <c r="CGD51" s="54"/>
      <c r="CGE51" s="54"/>
      <c r="CGK51" s="53"/>
      <c r="CGL51" s="54"/>
      <c r="CGM51" s="54"/>
      <c r="CGN51" s="54"/>
      <c r="CGO51" s="54"/>
      <c r="CGP51" s="54"/>
      <c r="CGQ51" s="54"/>
      <c r="CGW51" s="53"/>
      <c r="CGX51" s="54"/>
      <c r="CGY51" s="54"/>
      <c r="CGZ51" s="54"/>
      <c r="CHA51" s="54"/>
      <c r="CHB51" s="54"/>
      <c r="CHC51" s="54"/>
      <c r="CHI51" s="53"/>
      <c r="CHJ51" s="54"/>
      <c r="CHK51" s="54"/>
      <c r="CHL51" s="54"/>
      <c r="CHM51" s="54"/>
      <c r="CHN51" s="54"/>
      <c r="CHO51" s="54"/>
      <c r="CHU51" s="53"/>
      <c r="CHV51" s="54"/>
      <c r="CHW51" s="54"/>
      <c r="CHX51" s="54"/>
      <c r="CHY51" s="54"/>
      <c r="CHZ51" s="54"/>
      <c r="CIA51" s="54"/>
      <c r="CIG51" s="53"/>
      <c r="CIH51" s="54"/>
      <c r="CII51" s="54"/>
      <c r="CIJ51" s="54"/>
      <c r="CIK51" s="54"/>
      <c r="CIL51" s="54"/>
      <c r="CIM51" s="54"/>
      <c r="CIS51" s="53"/>
      <c r="CIT51" s="54"/>
      <c r="CIU51" s="54"/>
      <c r="CIV51" s="54"/>
      <c r="CIW51" s="54"/>
      <c r="CIX51" s="54"/>
      <c r="CIY51" s="54"/>
      <c r="CJE51" s="53"/>
      <c r="CJF51" s="54"/>
      <c r="CJG51" s="54"/>
      <c r="CJH51" s="54"/>
      <c r="CJI51" s="54"/>
      <c r="CJJ51" s="54"/>
      <c r="CJK51" s="54"/>
      <c r="CJQ51" s="53"/>
      <c r="CJR51" s="54"/>
      <c r="CJS51" s="54"/>
      <c r="CJT51" s="54"/>
      <c r="CJU51" s="54"/>
      <c r="CJV51" s="54"/>
      <c r="CJW51" s="54"/>
      <c r="CKC51" s="53"/>
      <c r="CKD51" s="54"/>
      <c r="CKE51" s="54"/>
      <c r="CKF51" s="54"/>
      <c r="CKG51" s="54"/>
      <c r="CKH51" s="54"/>
      <c r="CKI51" s="54"/>
      <c r="CKO51" s="53"/>
      <c r="CKP51" s="54"/>
      <c r="CKQ51" s="54"/>
      <c r="CKR51" s="54"/>
      <c r="CKS51" s="54"/>
      <c r="CKT51" s="54"/>
      <c r="CKU51" s="54"/>
      <c r="CLA51" s="53"/>
      <c r="CLB51" s="54"/>
      <c r="CLC51" s="54"/>
      <c r="CLD51" s="54"/>
      <c r="CLE51" s="54"/>
      <c r="CLF51" s="54"/>
      <c r="CLG51" s="54"/>
      <c r="CLM51" s="53"/>
      <c r="CLN51" s="54"/>
      <c r="CLO51" s="54"/>
      <c r="CLP51" s="54"/>
      <c r="CLQ51" s="54"/>
      <c r="CLR51" s="54"/>
      <c r="CLS51" s="54"/>
      <c r="CLY51" s="53"/>
      <c r="CLZ51" s="54"/>
      <c r="CMA51" s="54"/>
      <c r="CMB51" s="54"/>
      <c r="CMC51" s="54"/>
      <c r="CMD51" s="54"/>
      <c r="CME51" s="54"/>
      <c r="CMK51" s="53"/>
      <c r="CML51" s="54"/>
      <c r="CMM51" s="54"/>
      <c r="CMN51" s="54"/>
      <c r="CMO51" s="54"/>
      <c r="CMP51" s="54"/>
      <c r="CMQ51" s="54"/>
      <c r="CMW51" s="53"/>
      <c r="CMX51" s="54"/>
      <c r="CMY51" s="54"/>
      <c r="CMZ51" s="54"/>
      <c r="CNA51" s="54"/>
      <c r="CNB51" s="54"/>
      <c r="CNC51" s="54"/>
      <c r="CNI51" s="53"/>
      <c r="CNJ51" s="54"/>
      <c r="CNK51" s="54"/>
      <c r="CNL51" s="54"/>
      <c r="CNM51" s="54"/>
      <c r="CNN51" s="54"/>
      <c r="CNO51" s="54"/>
      <c r="CNU51" s="53"/>
      <c r="CNV51" s="54"/>
      <c r="CNW51" s="54"/>
      <c r="CNX51" s="54"/>
      <c r="CNY51" s="54"/>
      <c r="CNZ51" s="54"/>
      <c r="COA51" s="54"/>
      <c r="COG51" s="53"/>
      <c r="COH51" s="54"/>
      <c r="COI51" s="54"/>
      <c r="COJ51" s="54"/>
      <c r="COK51" s="54"/>
      <c r="COL51" s="54"/>
      <c r="COM51" s="54"/>
      <c r="COS51" s="53"/>
      <c r="COT51" s="54"/>
      <c r="COU51" s="54"/>
      <c r="COV51" s="54"/>
      <c r="COW51" s="54"/>
      <c r="COX51" s="54"/>
      <c r="COY51" s="54"/>
      <c r="CPE51" s="53"/>
      <c r="CPF51" s="54"/>
      <c r="CPG51" s="54"/>
      <c r="CPH51" s="54"/>
      <c r="CPI51" s="54"/>
      <c r="CPJ51" s="54"/>
      <c r="CPK51" s="54"/>
      <c r="CPQ51" s="53"/>
      <c r="CPR51" s="54"/>
      <c r="CPS51" s="54"/>
      <c r="CPT51" s="54"/>
      <c r="CPU51" s="54"/>
      <c r="CPV51" s="54"/>
      <c r="CPW51" s="54"/>
      <c r="CQC51" s="53"/>
      <c r="CQD51" s="54"/>
      <c r="CQE51" s="54"/>
      <c r="CQF51" s="54"/>
      <c r="CQG51" s="54"/>
      <c r="CQH51" s="54"/>
      <c r="CQI51" s="54"/>
      <c r="CQO51" s="53"/>
      <c r="CQP51" s="54"/>
      <c r="CQQ51" s="54"/>
      <c r="CQR51" s="54"/>
      <c r="CQS51" s="54"/>
      <c r="CQT51" s="54"/>
      <c r="CQU51" s="54"/>
      <c r="CRA51" s="53"/>
      <c r="CRB51" s="54"/>
      <c r="CRC51" s="54"/>
      <c r="CRD51" s="54"/>
      <c r="CRE51" s="54"/>
      <c r="CRF51" s="54"/>
      <c r="CRG51" s="54"/>
      <c r="CRM51" s="53"/>
      <c r="CRN51" s="54"/>
      <c r="CRO51" s="54"/>
      <c r="CRP51" s="54"/>
      <c r="CRQ51" s="54"/>
      <c r="CRR51" s="54"/>
      <c r="CRS51" s="54"/>
      <c r="CRY51" s="53"/>
      <c r="CRZ51" s="54"/>
      <c r="CSA51" s="54"/>
      <c r="CSB51" s="54"/>
      <c r="CSC51" s="54"/>
      <c r="CSD51" s="54"/>
      <c r="CSE51" s="54"/>
      <c r="CSK51" s="53"/>
      <c r="CSL51" s="54"/>
      <c r="CSM51" s="54"/>
      <c r="CSN51" s="54"/>
      <c r="CSO51" s="54"/>
      <c r="CSP51" s="54"/>
      <c r="CSQ51" s="54"/>
      <c r="CSW51" s="53"/>
      <c r="CSX51" s="54"/>
      <c r="CSY51" s="54"/>
      <c r="CSZ51" s="54"/>
      <c r="CTA51" s="54"/>
      <c r="CTB51" s="54"/>
      <c r="CTC51" s="54"/>
      <c r="CTI51" s="53"/>
      <c r="CTJ51" s="54"/>
      <c r="CTK51" s="54"/>
      <c r="CTL51" s="54"/>
      <c r="CTM51" s="54"/>
      <c r="CTN51" s="54"/>
      <c r="CTO51" s="54"/>
      <c r="CTU51" s="53"/>
      <c r="CTV51" s="54"/>
      <c r="CTW51" s="54"/>
      <c r="CTX51" s="54"/>
      <c r="CTY51" s="54"/>
      <c r="CTZ51" s="54"/>
      <c r="CUA51" s="54"/>
      <c r="CUG51" s="53"/>
      <c r="CUH51" s="54"/>
      <c r="CUI51" s="54"/>
      <c r="CUJ51" s="54"/>
      <c r="CUK51" s="54"/>
      <c r="CUL51" s="54"/>
      <c r="CUM51" s="54"/>
      <c r="CUS51" s="53"/>
      <c r="CUT51" s="54"/>
      <c r="CUU51" s="54"/>
      <c r="CUV51" s="54"/>
      <c r="CUW51" s="54"/>
      <c r="CUX51" s="54"/>
      <c r="CUY51" s="54"/>
      <c r="CVE51" s="53"/>
      <c r="CVF51" s="54"/>
      <c r="CVG51" s="54"/>
      <c r="CVH51" s="54"/>
      <c r="CVI51" s="54"/>
      <c r="CVJ51" s="54"/>
      <c r="CVK51" s="54"/>
      <c r="CVQ51" s="53"/>
      <c r="CVR51" s="54"/>
      <c r="CVS51" s="54"/>
      <c r="CVT51" s="54"/>
      <c r="CVU51" s="54"/>
      <c r="CVV51" s="54"/>
      <c r="CVW51" s="54"/>
      <c r="CWC51" s="53"/>
      <c r="CWD51" s="54"/>
      <c r="CWE51" s="54"/>
      <c r="CWF51" s="54"/>
      <c r="CWG51" s="54"/>
      <c r="CWH51" s="54"/>
      <c r="CWI51" s="54"/>
      <c r="CWO51" s="53"/>
      <c r="CWP51" s="54"/>
      <c r="CWQ51" s="54"/>
      <c r="CWR51" s="54"/>
      <c r="CWS51" s="54"/>
      <c r="CWT51" s="54"/>
      <c r="CWU51" s="54"/>
      <c r="CXA51" s="53"/>
      <c r="CXB51" s="54"/>
      <c r="CXC51" s="54"/>
      <c r="CXD51" s="54"/>
      <c r="CXE51" s="54"/>
      <c r="CXF51" s="54"/>
      <c r="CXG51" s="54"/>
      <c r="CXM51" s="53"/>
      <c r="CXN51" s="54"/>
      <c r="CXO51" s="54"/>
      <c r="CXP51" s="54"/>
      <c r="CXQ51" s="54"/>
      <c r="CXR51" s="54"/>
      <c r="CXS51" s="54"/>
      <c r="CXY51" s="53"/>
      <c r="CXZ51" s="54"/>
      <c r="CYA51" s="54"/>
      <c r="CYB51" s="54"/>
      <c r="CYC51" s="54"/>
      <c r="CYD51" s="54"/>
      <c r="CYE51" s="54"/>
      <c r="CYK51" s="53"/>
      <c r="CYL51" s="54"/>
      <c r="CYM51" s="54"/>
      <c r="CYN51" s="54"/>
      <c r="CYO51" s="54"/>
      <c r="CYP51" s="54"/>
      <c r="CYQ51" s="54"/>
      <c r="CYW51" s="53"/>
      <c r="CYX51" s="54"/>
      <c r="CYY51" s="54"/>
      <c r="CYZ51" s="54"/>
      <c r="CZA51" s="54"/>
      <c r="CZB51" s="54"/>
      <c r="CZC51" s="54"/>
      <c r="CZI51" s="53"/>
      <c r="CZJ51" s="54"/>
      <c r="CZK51" s="54"/>
      <c r="CZL51" s="54"/>
      <c r="CZM51" s="54"/>
      <c r="CZN51" s="54"/>
      <c r="CZO51" s="54"/>
      <c r="CZU51" s="53"/>
      <c r="CZV51" s="54"/>
      <c r="CZW51" s="54"/>
      <c r="CZX51" s="54"/>
      <c r="CZY51" s="54"/>
      <c r="CZZ51" s="54"/>
      <c r="DAA51" s="54"/>
      <c r="DAG51" s="53"/>
      <c r="DAH51" s="54"/>
      <c r="DAI51" s="54"/>
      <c r="DAJ51" s="54"/>
      <c r="DAK51" s="54"/>
      <c r="DAL51" s="54"/>
      <c r="DAM51" s="54"/>
      <c r="DAS51" s="53"/>
      <c r="DAT51" s="54"/>
      <c r="DAU51" s="54"/>
      <c r="DAV51" s="54"/>
      <c r="DAW51" s="54"/>
      <c r="DAX51" s="54"/>
      <c r="DAY51" s="54"/>
      <c r="DBE51" s="53"/>
      <c r="DBF51" s="54"/>
      <c r="DBG51" s="54"/>
      <c r="DBH51" s="54"/>
      <c r="DBI51" s="54"/>
      <c r="DBJ51" s="54"/>
      <c r="DBK51" s="54"/>
      <c r="DBQ51" s="53"/>
      <c r="DBR51" s="54"/>
      <c r="DBS51" s="54"/>
      <c r="DBT51" s="54"/>
      <c r="DBU51" s="54"/>
      <c r="DBV51" s="54"/>
      <c r="DBW51" s="54"/>
      <c r="DCC51" s="53"/>
      <c r="DCD51" s="54"/>
      <c r="DCE51" s="54"/>
      <c r="DCF51" s="54"/>
      <c r="DCG51" s="54"/>
      <c r="DCH51" s="54"/>
      <c r="DCI51" s="54"/>
      <c r="DCO51" s="53"/>
      <c r="DCP51" s="54"/>
      <c r="DCQ51" s="54"/>
      <c r="DCR51" s="54"/>
      <c r="DCS51" s="54"/>
      <c r="DCT51" s="54"/>
      <c r="DCU51" s="54"/>
      <c r="DDA51" s="53"/>
      <c r="DDB51" s="54"/>
      <c r="DDC51" s="54"/>
      <c r="DDD51" s="54"/>
      <c r="DDE51" s="54"/>
      <c r="DDF51" s="54"/>
      <c r="DDG51" s="54"/>
      <c r="DDM51" s="53"/>
      <c r="DDN51" s="54"/>
      <c r="DDO51" s="54"/>
      <c r="DDP51" s="54"/>
      <c r="DDQ51" s="54"/>
      <c r="DDR51" s="54"/>
      <c r="DDS51" s="54"/>
      <c r="DDY51" s="53"/>
      <c r="DDZ51" s="54"/>
      <c r="DEA51" s="54"/>
      <c r="DEB51" s="54"/>
      <c r="DEC51" s="54"/>
      <c r="DED51" s="54"/>
      <c r="DEE51" s="54"/>
      <c r="DEK51" s="53"/>
      <c r="DEL51" s="54"/>
      <c r="DEM51" s="54"/>
      <c r="DEN51" s="54"/>
      <c r="DEO51" s="54"/>
      <c r="DEP51" s="54"/>
      <c r="DEQ51" s="54"/>
      <c r="DEW51" s="53"/>
      <c r="DEX51" s="54"/>
      <c r="DEY51" s="54"/>
      <c r="DEZ51" s="54"/>
      <c r="DFA51" s="54"/>
      <c r="DFB51" s="54"/>
      <c r="DFC51" s="54"/>
      <c r="DFI51" s="53"/>
      <c r="DFJ51" s="54"/>
      <c r="DFK51" s="54"/>
      <c r="DFL51" s="54"/>
      <c r="DFM51" s="54"/>
      <c r="DFN51" s="54"/>
      <c r="DFO51" s="54"/>
      <c r="DFU51" s="53"/>
      <c r="DFV51" s="54"/>
      <c r="DFW51" s="54"/>
      <c r="DFX51" s="54"/>
      <c r="DFY51" s="54"/>
      <c r="DFZ51" s="54"/>
      <c r="DGA51" s="54"/>
      <c r="DGG51" s="53"/>
      <c r="DGH51" s="54"/>
      <c r="DGI51" s="54"/>
      <c r="DGJ51" s="54"/>
      <c r="DGK51" s="54"/>
      <c r="DGL51" s="54"/>
      <c r="DGM51" s="54"/>
      <c r="DGS51" s="53"/>
      <c r="DGT51" s="54"/>
      <c r="DGU51" s="54"/>
      <c r="DGV51" s="54"/>
      <c r="DGW51" s="54"/>
      <c r="DGX51" s="54"/>
      <c r="DGY51" s="54"/>
      <c r="DHE51" s="53"/>
      <c r="DHF51" s="54"/>
      <c r="DHG51" s="54"/>
      <c r="DHH51" s="54"/>
      <c r="DHI51" s="54"/>
      <c r="DHJ51" s="54"/>
      <c r="DHK51" s="54"/>
      <c r="DHQ51" s="53"/>
      <c r="DHR51" s="54"/>
      <c r="DHS51" s="54"/>
      <c r="DHT51" s="54"/>
      <c r="DHU51" s="54"/>
      <c r="DHV51" s="54"/>
      <c r="DHW51" s="54"/>
      <c r="DIC51" s="53"/>
      <c r="DID51" s="54"/>
      <c r="DIE51" s="54"/>
      <c r="DIF51" s="54"/>
      <c r="DIG51" s="54"/>
      <c r="DIH51" s="54"/>
      <c r="DII51" s="54"/>
      <c r="DIO51" s="53"/>
      <c r="DIP51" s="54"/>
      <c r="DIQ51" s="54"/>
      <c r="DIR51" s="54"/>
      <c r="DIS51" s="54"/>
      <c r="DIT51" s="54"/>
      <c r="DIU51" s="54"/>
      <c r="DJA51" s="53"/>
      <c r="DJB51" s="54"/>
      <c r="DJC51" s="54"/>
      <c r="DJD51" s="54"/>
      <c r="DJE51" s="54"/>
      <c r="DJF51" s="54"/>
      <c r="DJG51" s="54"/>
      <c r="DJM51" s="53"/>
      <c r="DJN51" s="54"/>
      <c r="DJO51" s="54"/>
      <c r="DJP51" s="54"/>
      <c r="DJQ51" s="54"/>
      <c r="DJR51" s="54"/>
      <c r="DJS51" s="54"/>
      <c r="DJY51" s="53"/>
      <c r="DJZ51" s="54"/>
      <c r="DKA51" s="54"/>
      <c r="DKB51" s="54"/>
      <c r="DKC51" s="54"/>
      <c r="DKD51" s="54"/>
      <c r="DKE51" s="54"/>
      <c r="DKK51" s="53"/>
      <c r="DKL51" s="54"/>
      <c r="DKM51" s="54"/>
      <c r="DKN51" s="54"/>
      <c r="DKO51" s="54"/>
      <c r="DKP51" s="54"/>
      <c r="DKQ51" s="54"/>
      <c r="DKW51" s="53"/>
      <c r="DKX51" s="54"/>
      <c r="DKY51" s="54"/>
      <c r="DKZ51" s="54"/>
      <c r="DLA51" s="54"/>
      <c r="DLB51" s="54"/>
      <c r="DLC51" s="54"/>
      <c r="DLI51" s="53"/>
      <c r="DLJ51" s="54"/>
      <c r="DLK51" s="54"/>
      <c r="DLL51" s="54"/>
      <c r="DLM51" s="54"/>
      <c r="DLN51" s="54"/>
      <c r="DLO51" s="54"/>
      <c r="DLU51" s="53"/>
      <c r="DLV51" s="54"/>
      <c r="DLW51" s="54"/>
      <c r="DLX51" s="54"/>
      <c r="DLY51" s="54"/>
      <c r="DLZ51" s="54"/>
      <c r="DMA51" s="54"/>
      <c r="DMG51" s="53"/>
      <c r="DMH51" s="54"/>
      <c r="DMI51" s="54"/>
      <c r="DMJ51" s="54"/>
      <c r="DMK51" s="54"/>
      <c r="DML51" s="54"/>
      <c r="DMM51" s="54"/>
      <c r="DMS51" s="53"/>
      <c r="DMT51" s="54"/>
      <c r="DMU51" s="54"/>
      <c r="DMV51" s="54"/>
      <c r="DMW51" s="54"/>
      <c r="DMX51" s="54"/>
      <c r="DMY51" s="54"/>
      <c r="DNE51" s="53"/>
      <c r="DNF51" s="54"/>
      <c r="DNG51" s="54"/>
      <c r="DNH51" s="54"/>
      <c r="DNI51" s="54"/>
      <c r="DNJ51" s="54"/>
      <c r="DNK51" s="54"/>
      <c r="DNQ51" s="53"/>
      <c r="DNR51" s="54"/>
      <c r="DNS51" s="54"/>
      <c r="DNT51" s="54"/>
      <c r="DNU51" s="54"/>
      <c r="DNV51" s="54"/>
      <c r="DNW51" s="54"/>
      <c r="DOC51" s="53"/>
      <c r="DOD51" s="54"/>
      <c r="DOE51" s="54"/>
      <c r="DOF51" s="54"/>
      <c r="DOG51" s="54"/>
      <c r="DOH51" s="54"/>
      <c r="DOI51" s="54"/>
      <c r="DOO51" s="53"/>
      <c r="DOP51" s="54"/>
      <c r="DOQ51" s="54"/>
      <c r="DOR51" s="54"/>
      <c r="DOS51" s="54"/>
      <c r="DOT51" s="54"/>
      <c r="DOU51" s="54"/>
      <c r="DPA51" s="53"/>
      <c r="DPB51" s="54"/>
      <c r="DPC51" s="54"/>
      <c r="DPD51" s="54"/>
      <c r="DPE51" s="54"/>
      <c r="DPF51" s="54"/>
      <c r="DPG51" s="54"/>
      <c r="DPM51" s="53"/>
      <c r="DPN51" s="54"/>
      <c r="DPO51" s="54"/>
      <c r="DPP51" s="54"/>
      <c r="DPQ51" s="54"/>
      <c r="DPR51" s="54"/>
      <c r="DPS51" s="54"/>
      <c r="DPY51" s="53"/>
      <c r="DPZ51" s="54"/>
      <c r="DQA51" s="54"/>
      <c r="DQB51" s="54"/>
      <c r="DQC51" s="54"/>
      <c r="DQD51" s="54"/>
      <c r="DQE51" s="54"/>
      <c r="DQK51" s="53"/>
      <c r="DQL51" s="54"/>
      <c r="DQM51" s="54"/>
      <c r="DQN51" s="54"/>
      <c r="DQO51" s="54"/>
      <c r="DQP51" s="54"/>
      <c r="DQQ51" s="54"/>
      <c r="DQW51" s="53"/>
      <c r="DQX51" s="54"/>
      <c r="DQY51" s="54"/>
      <c r="DQZ51" s="54"/>
      <c r="DRA51" s="54"/>
      <c r="DRB51" s="54"/>
      <c r="DRC51" s="54"/>
      <c r="DRI51" s="53"/>
      <c r="DRJ51" s="54"/>
      <c r="DRK51" s="54"/>
      <c r="DRL51" s="54"/>
      <c r="DRM51" s="54"/>
      <c r="DRN51" s="54"/>
      <c r="DRO51" s="54"/>
      <c r="DRU51" s="53"/>
      <c r="DRV51" s="54"/>
      <c r="DRW51" s="54"/>
      <c r="DRX51" s="54"/>
      <c r="DRY51" s="54"/>
      <c r="DRZ51" s="54"/>
      <c r="DSA51" s="54"/>
      <c r="DSG51" s="53"/>
      <c r="DSH51" s="54"/>
      <c r="DSI51" s="54"/>
      <c r="DSJ51" s="54"/>
      <c r="DSK51" s="54"/>
      <c r="DSL51" s="54"/>
      <c r="DSM51" s="54"/>
      <c r="DSS51" s="53"/>
      <c r="DST51" s="54"/>
      <c r="DSU51" s="54"/>
      <c r="DSV51" s="54"/>
      <c r="DSW51" s="54"/>
      <c r="DSX51" s="54"/>
      <c r="DSY51" s="54"/>
      <c r="DTE51" s="53"/>
      <c r="DTF51" s="54"/>
      <c r="DTG51" s="54"/>
      <c r="DTH51" s="54"/>
      <c r="DTI51" s="54"/>
      <c r="DTJ51" s="54"/>
      <c r="DTK51" s="54"/>
      <c r="DTQ51" s="53"/>
      <c r="DTR51" s="54"/>
      <c r="DTS51" s="54"/>
      <c r="DTT51" s="54"/>
      <c r="DTU51" s="54"/>
      <c r="DTV51" s="54"/>
      <c r="DTW51" s="54"/>
      <c r="DUC51" s="53"/>
      <c r="DUD51" s="54"/>
      <c r="DUE51" s="54"/>
      <c r="DUF51" s="54"/>
      <c r="DUG51" s="54"/>
      <c r="DUH51" s="54"/>
      <c r="DUI51" s="54"/>
      <c r="DUO51" s="53"/>
      <c r="DUP51" s="54"/>
      <c r="DUQ51" s="54"/>
      <c r="DUR51" s="54"/>
      <c r="DUS51" s="54"/>
      <c r="DUT51" s="54"/>
      <c r="DUU51" s="54"/>
      <c r="DVA51" s="53"/>
      <c r="DVB51" s="54"/>
      <c r="DVC51" s="54"/>
      <c r="DVD51" s="54"/>
      <c r="DVE51" s="54"/>
      <c r="DVF51" s="54"/>
      <c r="DVG51" s="54"/>
      <c r="DVM51" s="53"/>
      <c r="DVN51" s="54"/>
      <c r="DVO51" s="54"/>
      <c r="DVP51" s="54"/>
      <c r="DVQ51" s="54"/>
      <c r="DVR51" s="54"/>
      <c r="DVS51" s="54"/>
      <c r="DVY51" s="53"/>
      <c r="DVZ51" s="54"/>
      <c r="DWA51" s="54"/>
      <c r="DWB51" s="54"/>
      <c r="DWC51" s="54"/>
      <c r="DWD51" s="54"/>
      <c r="DWE51" s="54"/>
      <c r="DWK51" s="53"/>
      <c r="DWL51" s="54"/>
      <c r="DWM51" s="54"/>
      <c r="DWN51" s="54"/>
      <c r="DWO51" s="54"/>
      <c r="DWP51" s="54"/>
      <c r="DWQ51" s="54"/>
      <c r="DWW51" s="53"/>
      <c r="DWX51" s="54"/>
      <c r="DWY51" s="54"/>
      <c r="DWZ51" s="54"/>
      <c r="DXA51" s="54"/>
      <c r="DXB51" s="54"/>
      <c r="DXC51" s="54"/>
      <c r="DXI51" s="53"/>
      <c r="DXJ51" s="54"/>
      <c r="DXK51" s="54"/>
      <c r="DXL51" s="54"/>
      <c r="DXM51" s="54"/>
      <c r="DXN51" s="54"/>
      <c r="DXO51" s="54"/>
      <c r="DXU51" s="53"/>
      <c r="DXV51" s="54"/>
      <c r="DXW51" s="54"/>
      <c r="DXX51" s="54"/>
      <c r="DXY51" s="54"/>
      <c r="DXZ51" s="54"/>
      <c r="DYA51" s="54"/>
      <c r="DYG51" s="53"/>
      <c r="DYH51" s="54"/>
      <c r="DYI51" s="54"/>
      <c r="DYJ51" s="54"/>
      <c r="DYK51" s="54"/>
      <c r="DYL51" s="54"/>
      <c r="DYM51" s="54"/>
      <c r="DYS51" s="53"/>
      <c r="DYT51" s="54"/>
      <c r="DYU51" s="54"/>
      <c r="DYV51" s="54"/>
      <c r="DYW51" s="54"/>
      <c r="DYX51" s="54"/>
      <c r="DYY51" s="54"/>
      <c r="DZE51" s="53"/>
      <c r="DZF51" s="54"/>
      <c r="DZG51" s="54"/>
      <c r="DZH51" s="54"/>
      <c r="DZI51" s="54"/>
      <c r="DZJ51" s="54"/>
      <c r="DZK51" s="54"/>
      <c r="DZQ51" s="53"/>
      <c r="DZR51" s="54"/>
      <c r="DZS51" s="54"/>
      <c r="DZT51" s="54"/>
      <c r="DZU51" s="54"/>
      <c r="DZV51" s="54"/>
      <c r="DZW51" s="54"/>
      <c r="EAC51" s="53"/>
      <c r="EAD51" s="54"/>
      <c r="EAE51" s="54"/>
      <c r="EAF51" s="54"/>
      <c r="EAG51" s="54"/>
      <c r="EAH51" s="54"/>
      <c r="EAI51" s="54"/>
      <c r="EAO51" s="53"/>
      <c r="EAP51" s="54"/>
      <c r="EAQ51" s="54"/>
      <c r="EAR51" s="54"/>
      <c r="EAS51" s="54"/>
      <c r="EAT51" s="54"/>
      <c r="EAU51" s="54"/>
      <c r="EBA51" s="53"/>
      <c r="EBB51" s="54"/>
      <c r="EBC51" s="54"/>
      <c r="EBD51" s="54"/>
      <c r="EBE51" s="54"/>
      <c r="EBF51" s="54"/>
      <c r="EBG51" s="54"/>
      <c r="EBM51" s="53"/>
      <c r="EBN51" s="54"/>
      <c r="EBO51" s="54"/>
      <c r="EBP51" s="54"/>
      <c r="EBQ51" s="54"/>
      <c r="EBR51" s="54"/>
      <c r="EBS51" s="54"/>
      <c r="EBY51" s="53"/>
      <c r="EBZ51" s="54"/>
      <c r="ECA51" s="54"/>
      <c r="ECB51" s="54"/>
      <c r="ECC51" s="54"/>
      <c r="ECD51" s="54"/>
      <c r="ECE51" s="54"/>
      <c r="ECK51" s="53"/>
      <c r="ECL51" s="54"/>
      <c r="ECM51" s="54"/>
      <c r="ECN51" s="54"/>
      <c r="ECO51" s="54"/>
      <c r="ECP51" s="54"/>
      <c r="ECQ51" s="54"/>
      <c r="ECW51" s="53"/>
      <c r="ECX51" s="54"/>
      <c r="ECY51" s="54"/>
      <c r="ECZ51" s="54"/>
      <c r="EDA51" s="54"/>
      <c r="EDB51" s="54"/>
      <c r="EDC51" s="54"/>
      <c r="EDI51" s="53"/>
      <c r="EDJ51" s="54"/>
      <c r="EDK51" s="54"/>
      <c r="EDL51" s="54"/>
      <c r="EDM51" s="54"/>
      <c r="EDN51" s="54"/>
      <c r="EDO51" s="54"/>
      <c r="EDU51" s="53"/>
      <c r="EDV51" s="54"/>
      <c r="EDW51" s="54"/>
      <c r="EDX51" s="54"/>
      <c r="EDY51" s="54"/>
      <c r="EDZ51" s="54"/>
      <c r="EEA51" s="54"/>
      <c r="EEG51" s="53"/>
      <c r="EEH51" s="54"/>
      <c r="EEI51" s="54"/>
      <c r="EEJ51" s="54"/>
      <c r="EEK51" s="54"/>
      <c r="EEL51" s="54"/>
      <c r="EEM51" s="54"/>
      <c r="EES51" s="53"/>
      <c r="EET51" s="54"/>
      <c r="EEU51" s="54"/>
      <c r="EEV51" s="54"/>
      <c r="EEW51" s="54"/>
      <c r="EEX51" s="54"/>
      <c r="EEY51" s="54"/>
      <c r="EFE51" s="53"/>
      <c r="EFF51" s="54"/>
      <c r="EFG51" s="54"/>
      <c r="EFH51" s="54"/>
      <c r="EFI51" s="54"/>
      <c r="EFJ51" s="54"/>
      <c r="EFK51" s="54"/>
      <c r="EFQ51" s="53"/>
      <c r="EFR51" s="54"/>
      <c r="EFS51" s="54"/>
      <c r="EFT51" s="54"/>
      <c r="EFU51" s="54"/>
      <c r="EFV51" s="54"/>
      <c r="EFW51" s="54"/>
      <c r="EGC51" s="53"/>
      <c r="EGD51" s="54"/>
      <c r="EGE51" s="54"/>
      <c r="EGF51" s="54"/>
      <c r="EGG51" s="54"/>
      <c r="EGH51" s="54"/>
      <c r="EGI51" s="54"/>
      <c r="EGO51" s="53"/>
      <c r="EGP51" s="54"/>
      <c r="EGQ51" s="54"/>
      <c r="EGR51" s="54"/>
      <c r="EGS51" s="54"/>
      <c r="EGT51" s="54"/>
      <c r="EGU51" s="54"/>
      <c r="EHA51" s="53"/>
      <c r="EHB51" s="54"/>
      <c r="EHC51" s="54"/>
      <c r="EHD51" s="54"/>
      <c r="EHE51" s="54"/>
      <c r="EHF51" s="54"/>
      <c r="EHG51" s="54"/>
      <c r="EHM51" s="53"/>
      <c r="EHN51" s="54"/>
      <c r="EHO51" s="54"/>
      <c r="EHP51" s="54"/>
      <c r="EHQ51" s="54"/>
      <c r="EHR51" s="54"/>
      <c r="EHS51" s="54"/>
      <c r="EHY51" s="53"/>
      <c r="EHZ51" s="54"/>
      <c r="EIA51" s="54"/>
      <c r="EIB51" s="54"/>
      <c r="EIC51" s="54"/>
      <c r="EID51" s="54"/>
      <c r="EIE51" s="54"/>
      <c r="EIK51" s="53"/>
      <c r="EIL51" s="54"/>
      <c r="EIM51" s="54"/>
      <c r="EIN51" s="54"/>
      <c r="EIO51" s="54"/>
      <c r="EIP51" s="54"/>
      <c r="EIQ51" s="54"/>
      <c r="EIW51" s="53"/>
      <c r="EIX51" s="54"/>
      <c r="EIY51" s="54"/>
      <c r="EIZ51" s="54"/>
      <c r="EJA51" s="54"/>
      <c r="EJB51" s="54"/>
      <c r="EJC51" s="54"/>
      <c r="EJI51" s="53"/>
      <c r="EJJ51" s="54"/>
      <c r="EJK51" s="54"/>
      <c r="EJL51" s="54"/>
      <c r="EJM51" s="54"/>
      <c r="EJN51" s="54"/>
      <c r="EJO51" s="54"/>
      <c r="EJU51" s="53"/>
      <c r="EJV51" s="54"/>
      <c r="EJW51" s="54"/>
      <c r="EJX51" s="54"/>
      <c r="EJY51" s="54"/>
      <c r="EJZ51" s="54"/>
      <c r="EKA51" s="54"/>
      <c r="EKG51" s="53"/>
      <c r="EKH51" s="54"/>
      <c r="EKI51" s="54"/>
      <c r="EKJ51" s="54"/>
      <c r="EKK51" s="54"/>
      <c r="EKL51" s="54"/>
      <c r="EKM51" s="54"/>
      <c r="EKS51" s="53"/>
      <c r="EKT51" s="54"/>
      <c r="EKU51" s="54"/>
      <c r="EKV51" s="54"/>
      <c r="EKW51" s="54"/>
      <c r="EKX51" s="54"/>
      <c r="EKY51" s="54"/>
      <c r="ELE51" s="53"/>
      <c r="ELF51" s="54"/>
      <c r="ELG51" s="54"/>
      <c r="ELH51" s="54"/>
      <c r="ELI51" s="54"/>
      <c r="ELJ51" s="54"/>
      <c r="ELK51" s="54"/>
      <c r="ELQ51" s="53"/>
      <c r="ELR51" s="54"/>
      <c r="ELS51" s="54"/>
      <c r="ELT51" s="54"/>
      <c r="ELU51" s="54"/>
      <c r="ELV51" s="54"/>
      <c r="ELW51" s="54"/>
      <c r="EMC51" s="53"/>
      <c r="EMD51" s="54"/>
      <c r="EME51" s="54"/>
      <c r="EMF51" s="54"/>
      <c r="EMG51" s="54"/>
      <c r="EMH51" s="54"/>
      <c r="EMI51" s="54"/>
      <c r="EMO51" s="53"/>
      <c r="EMP51" s="54"/>
      <c r="EMQ51" s="54"/>
      <c r="EMR51" s="54"/>
      <c r="EMS51" s="54"/>
      <c r="EMT51" s="54"/>
      <c r="EMU51" s="54"/>
      <c r="ENA51" s="53"/>
      <c r="ENB51" s="54"/>
      <c r="ENC51" s="54"/>
      <c r="END51" s="54"/>
      <c r="ENE51" s="54"/>
      <c r="ENF51" s="54"/>
      <c r="ENG51" s="54"/>
      <c r="ENM51" s="53"/>
      <c r="ENN51" s="54"/>
      <c r="ENO51" s="54"/>
      <c r="ENP51" s="54"/>
      <c r="ENQ51" s="54"/>
      <c r="ENR51" s="54"/>
      <c r="ENS51" s="54"/>
      <c r="ENY51" s="53"/>
      <c r="ENZ51" s="54"/>
      <c r="EOA51" s="54"/>
      <c r="EOB51" s="54"/>
      <c r="EOC51" s="54"/>
      <c r="EOD51" s="54"/>
      <c r="EOE51" s="54"/>
      <c r="EOK51" s="53"/>
      <c r="EOL51" s="54"/>
      <c r="EOM51" s="54"/>
      <c r="EON51" s="54"/>
      <c r="EOO51" s="54"/>
      <c r="EOP51" s="54"/>
      <c r="EOQ51" s="54"/>
      <c r="EOW51" s="53"/>
      <c r="EOX51" s="54"/>
      <c r="EOY51" s="54"/>
      <c r="EOZ51" s="54"/>
      <c r="EPA51" s="54"/>
      <c r="EPB51" s="54"/>
      <c r="EPC51" s="54"/>
      <c r="EPI51" s="53"/>
      <c r="EPJ51" s="54"/>
      <c r="EPK51" s="54"/>
      <c r="EPL51" s="54"/>
      <c r="EPM51" s="54"/>
      <c r="EPN51" s="54"/>
      <c r="EPO51" s="54"/>
      <c r="EPU51" s="53"/>
      <c r="EPV51" s="54"/>
      <c r="EPW51" s="54"/>
      <c r="EPX51" s="54"/>
      <c r="EPY51" s="54"/>
      <c r="EPZ51" s="54"/>
      <c r="EQA51" s="54"/>
      <c r="EQG51" s="53"/>
      <c r="EQH51" s="54"/>
      <c r="EQI51" s="54"/>
      <c r="EQJ51" s="54"/>
      <c r="EQK51" s="54"/>
      <c r="EQL51" s="54"/>
      <c r="EQM51" s="54"/>
      <c r="EQS51" s="53"/>
      <c r="EQT51" s="54"/>
      <c r="EQU51" s="54"/>
      <c r="EQV51" s="54"/>
      <c r="EQW51" s="54"/>
      <c r="EQX51" s="54"/>
      <c r="EQY51" s="54"/>
      <c r="ERE51" s="53"/>
      <c r="ERF51" s="54"/>
      <c r="ERG51" s="54"/>
      <c r="ERH51" s="54"/>
      <c r="ERI51" s="54"/>
      <c r="ERJ51" s="54"/>
      <c r="ERK51" s="54"/>
      <c r="ERQ51" s="53"/>
      <c r="ERR51" s="54"/>
      <c r="ERS51" s="54"/>
      <c r="ERT51" s="54"/>
      <c r="ERU51" s="54"/>
      <c r="ERV51" s="54"/>
      <c r="ERW51" s="54"/>
      <c r="ESC51" s="53"/>
      <c r="ESD51" s="54"/>
      <c r="ESE51" s="54"/>
      <c r="ESF51" s="54"/>
      <c r="ESG51" s="54"/>
      <c r="ESH51" s="54"/>
      <c r="ESI51" s="54"/>
      <c r="ESO51" s="53"/>
      <c r="ESP51" s="54"/>
      <c r="ESQ51" s="54"/>
      <c r="ESR51" s="54"/>
      <c r="ESS51" s="54"/>
      <c r="EST51" s="54"/>
      <c r="ESU51" s="54"/>
      <c r="ETA51" s="53"/>
      <c r="ETB51" s="54"/>
      <c r="ETC51" s="54"/>
      <c r="ETD51" s="54"/>
      <c r="ETE51" s="54"/>
      <c r="ETF51" s="54"/>
      <c r="ETG51" s="54"/>
      <c r="ETM51" s="53"/>
      <c r="ETN51" s="54"/>
      <c r="ETO51" s="54"/>
      <c r="ETP51" s="54"/>
      <c r="ETQ51" s="54"/>
      <c r="ETR51" s="54"/>
      <c r="ETS51" s="54"/>
      <c r="ETY51" s="53"/>
      <c r="ETZ51" s="54"/>
      <c r="EUA51" s="54"/>
      <c r="EUB51" s="54"/>
      <c r="EUC51" s="54"/>
      <c r="EUD51" s="54"/>
      <c r="EUE51" s="54"/>
      <c r="EUK51" s="53"/>
      <c r="EUL51" s="54"/>
      <c r="EUM51" s="54"/>
      <c r="EUN51" s="54"/>
      <c r="EUO51" s="54"/>
      <c r="EUP51" s="54"/>
      <c r="EUQ51" s="54"/>
      <c r="EUW51" s="53"/>
      <c r="EUX51" s="54"/>
      <c r="EUY51" s="54"/>
      <c r="EUZ51" s="54"/>
      <c r="EVA51" s="54"/>
      <c r="EVB51" s="54"/>
      <c r="EVC51" s="54"/>
      <c r="EVI51" s="53"/>
      <c r="EVJ51" s="54"/>
      <c r="EVK51" s="54"/>
      <c r="EVL51" s="54"/>
      <c r="EVM51" s="54"/>
      <c r="EVN51" s="54"/>
      <c r="EVO51" s="54"/>
      <c r="EVU51" s="53"/>
      <c r="EVV51" s="54"/>
      <c r="EVW51" s="54"/>
      <c r="EVX51" s="54"/>
      <c r="EVY51" s="54"/>
      <c r="EVZ51" s="54"/>
      <c r="EWA51" s="54"/>
      <c r="EWG51" s="53"/>
      <c r="EWH51" s="54"/>
      <c r="EWI51" s="54"/>
      <c r="EWJ51" s="54"/>
      <c r="EWK51" s="54"/>
      <c r="EWL51" s="54"/>
      <c r="EWM51" s="54"/>
      <c r="EWS51" s="53"/>
      <c r="EWT51" s="54"/>
      <c r="EWU51" s="54"/>
      <c r="EWV51" s="54"/>
      <c r="EWW51" s="54"/>
      <c r="EWX51" s="54"/>
      <c r="EWY51" s="54"/>
      <c r="EXE51" s="53"/>
      <c r="EXF51" s="54"/>
      <c r="EXG51" s="54"/>
      <c r="EXH51" s="54"/>
      <c r="EXI51" s="54"/>
      <c r="EXJ51" s="54"/>
      <c r="EXK51" s="54"/>
      <c r="EXQ51" s="53"/>
      <c r="EXR51" s="54"/>
      <c r="EXS51" s="54"/>
      <c r="EXT51" s="54"/>
      <c r="EXU51" s="54"/>
      <c r="EXV51" s="54"/>
      <c r="EXW51" s="54"/>
      <c r="EYC51" s="53"/>
      <c r="EYD51" s="54"/>
      <c r="EYE51" s="54"/>
      <c r="EYF51" s="54"/>
      <c r="EYG51" s="54"/>
      <c r="EYH51" s="54"/>
      <c r="EYI51" s="54"/>
      <c r="EYO51" s="53"/>
      <c r="EYP51" s="54"/>
      <c r="EYQ51" s="54"/>
      <c r="EYR51" s="54"/>
      <c r="EYS51" s="54"/>
      <c r="EYT51" s="54"/>
      <c r="EYU51" s="54"/>
      <c r="EZA51" s="53"/>
      <c r="EZB51" s="54"/>
      <c r="EZC51" s="54"/>
      <c r="EZD51" s="54"/>
      <c r="EZE51" s="54"/>
      <c r="EZF51" s="54"/>
      <c r="EZG51" s="54"/>
      <c r="EZM51" s="53"/>
      <c r="EZN51" s="54"/>
      <c r="EZO51" s="54"/>
      <c r="EZP51" s="54"/>
      <c r="EZQ51" s="54"/>
      <c r="EZR51" s="54"/>
      <c r="EZS51" s="54"/>
      <c r="EZY51" s="53"/>
      <c r="EZZ51" s="54"/>
      <c r="FAA51" s="54"/>
      <c r="FAB51" s="54"/>
      <c r="FAC51" s="54"/>
      <c r="FAD51" s="54"/>
      <c r="FAE51" s="54"/>
      <c r="FAK51" s="53"/>
      <c r="FAL51" s="54"/>
      <c r="FAM51" s="54"/>
      <c r="FAN51" s="54"/>
      <c r="FAO51" s="54"/>
      <c r="FAP51" s="54"/>
      <c r="FAQ51" s="54"/>
      <c r="FAW51" s="53"/>
      <c r="FAX51" s="54"/>
      <c r="FAY51" s="54"/>
      <c r="FAZ51" s="54"/>
      <c r="FBA51" s="54"/>
      <c r="FBB51" s="54"/>
      <c r="FBC51" s="54"/>
      <c r="FBI51" s="53"/>
      <c r="FBJ51" s="54"/>
      <c r="FBK51" s="54"/>
      <c r="FBL51" s="54"/>
      <c r="FBM51" s="54"/>
      <c r="FBN51" s="54"/>
      <c r="FBO51" s="54"/>
      <c r="FBU51" s="53"/>
      <c r="FBV51" s="54"/>
      <c r="FBW51" s="54"/>
      <c r="FBX51" s="54"/>
      <c r="FBY51" s="54"/>
      <c r="FBZ51" s="54"/>
      <c r="FCA51" s="54"/>
      <c r="FCG51" s="53"/>
      <c r="FCH51" s="54"/>
      <c r="FCI51" s="54"/>
      <c r="FCJ51" s="54"/>
      <c r="FCK51" s="54"/>
      <c r="FCL51" s="54"/>
      <c r="FCM51" s="54"/>
      <c r="FCS51" s="53"/>
      <c r="FCT51" s="54"/>
      <c r="FCU51" s="54"/>
      <c r="FCV51" s="54"/>
      <c r="FCW51" s="54"/>
      <c r="FCX51" s="54"/>
      <c r="FCY51" s="54"/>
      <c r="FDE51" s="53"/>
      <c r="FDF51" s="54"/>
      <c r="FDG51" s="54"/>
      <c r="FDH51" s="54"/>
      <c r="FDI51" s="54"/>
      <c r="FDJ51" s="54"/>
      <c r="FDK51" s="54"/>
      <c r="FDQ51" s="53"/>
      <c r="FDR51" s="54"/>
      <c r="FDS51" s="54"/>
      <c r="FDT51" s="54"/>
      <c r="FDU51" s="54"/>
      <c r="FDV51" s="54"/>
      <c r="FDW51" s="54"/>
      <c r="FEC51" s="53"/>
      <c r="FED51" s="54"/>
      <c r="FEE51" s="54"/>
      <c r="FEF51" s="54"/>
      <c r="FEG51" s="54"/>
      <c r="FEH51" s="54"/>
      <c r="FEI51" s="54"/>
      <c r="FEO51" s="53"/>
      <c r="FEP51" s="54"/>
      <c r="FEQ51" s="54"/>
      <c r="FER51" s="54"/>
      <c r="FES51" s="54"/>
      <c r="FET51" s="54"/>
      <c r="FEU51" s="54"/>
      <c r="FFA51" s="53"/>
      <c r="FFB51" s="54"/>
      <c r="FFC51" s="54"/>
      <c r="FFD51" s="54"/>
      <c r="FFE51" s="54"/>
      <c r="FFF51" s="54"/>
      <c r="FFG51" s="54"/>
      <c r="FFM51" s="53"/>
      <c r="FFN51" s="54"/>
      <c r="FFO51" s="54"/>
      <c r="FFP51" s="54"/>
      <c r="FFQ51" s="54"/>
      <c r="FFR51" s="54"/>
      <c r="FFS51" s="54"/>
      <c r="FFY51" s="53"/>
      <c r="FFZ51" s="54"/>
      <c r="FGA51" s="54"/>
      <c r="FGB51" s="54"/>
      <c r="FGC51" s="54"/>
      <c r="FGD51" s="54"/>
      <c r="FGE51" s="54"/>
      <c r="FGK51" s="53"/>
      <c r="FGL51" s="54"/>
      <c r="FGM51" s="54"/>
      <c r="FGN51" s="54"/>
      <c r="FGO51" s="54"/>
      <c r="FGP51" s="54"/>
      <c r="FGQ51" s="54"/>
      <c r="FGW51" s="53"/>
      <c r="FGX51" s="54"/>
      <c r="FGY51" s="54"/>
      <c r="FGZ51" s="54"/>
      <c r="FHA51" s="54"/>
      <c r="FHB51" s="54"/>
      <c r="FHC51" s="54"/>
      <c r="FHI51" s="53"/>
      <c r="FHJ51" s="54"/>
      <c r="FHK51" s="54"/>
      <c r="FHL51" s="54"/>
      <c r="FHM51" s="54"/>
      <c r="FHN51" s="54"/>
      <c r="FHO51" s="54"/>
      <c r="FHU51" s="53"/>
      <c r="FHV51" s="54"/>
      <c r="FHW51" s="54"/>
      <c r="FHX51" s="54"/>
      <c r="FHY51" s="54"/>
      <c r="FHZ51" s="54"/>
      <c r="FIA51" s="54"/>
      <c r="FIG51" s="53"/>
      <c r="FIH51" s="54"/>
      <c r="FII51" s="54"/>
      <c r="FIJ51" s="54"/>
      <c r="FIK51" s="54"/>
      <c r="FIL51" s="54"/>
      <c r="FIM51" s="54"/>
      <c r="FIS51" s="53"/>
      <c r="FIT51" s="54"/>
      <c r="FIU51" s="54"/>
      <c r="FIV51" s="54"/>
      <c r="FIW51" s="54"/>
      <c r="FIX51" s="54"/>
      <c r="FIY51" s="54"/>
      <c r="FJE51" s="53"/>
      <c r="FJF51" s="54"/>
      <c r="FJG51" s="54"/>
      <c r="FJH51" s="54"/>
      <c r="FJI51" s="54"/>
      <c r="FJJ51" s="54"/>
      <c r="FJK51" s="54"/>
      <c r="FJQ51" s="53"/>
      <c r="FJR51" s="54"/>
      <c r="FJS51" s="54"/>
      <c r="FJT51" s="54"/>
      <c r="FJU51" s="54"/>
      <c r="FJV51" s="54"/>
      <c r="FJW51" s="54"/>
      <c r="FKC51" s="53"/>
      <c r="FKD51" s="54"/>
      <c r="FKE51" s="54"/>
      <c r="FKF51" s="54"/>
      <c r="FKG51" s="54"/>
      <c r="FKH51" s="54"/>
      <c r="FKI51" s="54"/>
      <c r="FKO51" s="53"/>
      <c r="FKP51" s="54"/>
      <c r="FKQ51" s="54"/>
      <c r="FKR51" s="54"/>
      <c r="FKS51" s="54"/>
      <c r="FKT51" s="54"/>
      <c r="FKU51" s="54"/>
      <c r="FLA51" s="53"/>
      <c r="FLB51" s="54"/>
      <c r="FLC51" s="54"/>
      <c r="FLD51" s="54"/>
      <c r="FLE51" s="54"/>
      <c r="FLF51" s="54"/>
      <c r="FLG51" s="54"/>
      <c r="FLM51" s="53"/>
      <c r="FLN51" s="54"/>
      <c r="FLO51" s="54"/>
      <c r="FLP51" s="54"/>
      <c r="FLQ51" s="54"/>
      <c r="FLR51" s="54"/>
      <c r="FLS51" s="54"/>
      <c r="FLY51" s="53"/>
      <c r="FLZ51" s="54"/>
      <c r="FMA51" s="54"/>
      <c r="FMB51" s="54"/>
      <c r="FMC51" s="54"/>
      <c r="FMD51" s="54"/>
      <c r="FME51" s="54"/>
      <c r="FMK51" s="53"/>
      <c r="FML51" s="54"/>
      <c r="FMM51" s="54"/>
      <c r="FMN51" s="54"/>
      <c r="FMO51" s="54"/>
      <c r="FMP51" s="54"/>
      <c r="FMQ51" s="54"/>
      <c r="FMW51" s="53"/>
      <c r="FMX51" s="54"/>
      <c r="FMY51" s="54"/>
      <c r="FMZ51" s="54"/>
      <c r="FNA51" s="54"/>
      <c r="FNB51" s="54"/>
      <c r="FNC51" s="54"/>
      <c r="FNI51" s="53"/>
      <c r="FNJ51" s="54"/>
      <c r="FNK51" s="54"/>
      <c r="FNL51" s="54"/>
      <c r="FNM51" s="54"/>
      <c r="FNN51" s="54"/>
      <c r="FNO51" s="54"/>
      <c r="FNU51" s="53"/>
      <c r="FNV51" s="54"/>
      <c r="FNW51" s="54"/>
      <c r="FNX51" s="54"/>
      <c r="FNY51" s="54"/>
      <c r="FNZ51" s="54"/>
      <c r="FOA51" s="54"/>
      <c r="FOG51" s="53"/>
      <c r="FOH51" s="54"/>
      <c r="FOI51" s="54"/>
      <c r="FOJ51" s="54"/>
      <c r="FOK51" s="54"/>
      <c r="FOL51" s="54"/>
      <c r="FOM51" s="54"/>
      <c r="FOS51" s="53"/>
      <c r="FOT51" s="54"/>
      <c r="FOU51" s="54"/>
      <c r="FOV51" s="54"/>
      <c r="FOW51" s="54"/>
      <c r="FOX51" s="54"/>
      <c r="FOY51" s="54"/>
      <c r="FPE51" s="53"/>
      <c r="FPF51" s="54"/>
      <c r="FPG51" s="54"/>
      <c r="FPH51" s="54"/>
      <c r="FPI51" s="54"/>
      <c r="FPJ51" s="54"/>
      <c r="FPK51" s="54"/>
      <c r="FPQ51" s="53"/>
      <c r="FPR51" s="54"/>
      <c r="FPS51" s="54"/>
      <c r="FPT51" s="54"/>
      <c r="FPU51" s="54"/>
      <c r="FPV51" s="54"/>
      <c r="FPW51" s="54"/>
      <c r="FQC51" s="53"/>
      <c r="FQD51" s="54"/>
      <c r="FQE51" s="54"/>
      <c r="FQF51" s="54"/>
      <c r="FQG51" s="54"/>
      <c r="FQH51" s="54"/>
      <c r="FQI51" s="54"/>
      <c r="FQO51" s="53"/>
      <c r="FQP51" s="54"/>
      <c r="FQQ51" s="54"/>
      <c r="FQR51" s="54"/>
      <c r="FQS51" s="54"/>
      <c r="FQT51" s="54"/>
      <c r="FQU51" s="54"/>
      <c r="FRA51" s="53"/>
      <c r="FRB51" s="54"/>
      <c r="FRC51" s="54"/>
      <c r="FRD51" s="54"/>
      <c r="FRE51" s="54"/>
      <c r="FRF51" s="54"/>
      <c r="FRG51" s="54"/>
      <c r="FRM51" s="53"/>
      <c r="FRN51" s="54"/>
      <c r="FRO51" s="54"/>
      <c r="FRP51" s="54"/>
      <c r="FRQ51" s="54"/>
      <c r="FRR51" s="54"/>
      <c r="FRS51" s="54"/>
      <c r="FRY51" s="53"/>
      <c r="FRZ51" s="54"/>
      <c r="FSA51" s="54"/>
      <c r="FSB51" s="54"/>
      <c r="FSC51" s="54"/>
      <c r="FSD51" s="54"/>
      <c r="FSE51" s="54"/>
      <c r="FSK51" s="53"/>
      <c r="FSL51" s="54"/>
      <c r="FSM51" s="54"/>
      <c r="FSN51" s="54"/>
      <c r="FSO51" s="54"/>
      <c r="FSP51" s="54"/>
      <c r="FSQ51" s="54"/>
      <c r="FSW51" s="53"/>
      <c r="FSX51" s="54"/>
      <c r="FSY51" s="54"/>
      <c r="FSZ51" s="54"/>
      <c r="FTA51" s="54"/>
      <c r="FTB51" s="54"/>
      <c r="FTC51" s="54"/>
      <c r="FTI51" s="53"/>
      <c r="FTJ51" s="54"/>
      <c r="FTK51" s="54"/>
      <c r="FTL51" s="54"/>
      <c r="FTM51" s="54"/>
      <c r="FTN51" s="54"/>
      <c r="FTO51" s="54"/>
      <c r="FTU51" s="53"/>
      <c r="FTV51" s="54"/>
      <c r="FTW51" s="54"/>
      <c r="FTX51" s="54"/>
      <c r="FTY51" s="54"/>
      <c r="FTZ51" s="54"/>
      <c r="FUA51" s="54"/>
      <c r="FUG51" s="53"/>
      <c r="FUH51" s="54"/>
      <c r="FUI51" s="54"/>
      <c r="FUJ51" s="54"/>
      <c r="FUK51" s="54"/>
      <c r="FUL51" s="54"/>
      <c r="FUM51" s="54"/>
      <c r="FUS51" s="53"/>
      <c r="FUT51" s="54"/>
      <c r="FUU51" s="54"/>
      <c r="FUV51" s="54"/>
      <c r="FUW51" s="54"/>
      <c r="FUX51" s="54"/>
      <c r="FUY51" s="54"/>
      <c r="FVE51" s="53"/>
      <c r="FVF51" s="54"/>
      <c r="FVG51" s="54"/>
      <c r="FVH51" s="54"/>
      <c r="FVI51" s="54"/>
      <c r="FVJ51" s="54"/>
      <c r="FVK51" s="54"/>
      <c r="FVQ51" s="53"/>
      <c r="FVR51" s="54"/>
      <c r="FVS51" s="54"/>
      <c r="FVT51" s="54"/>
      <c r="FVU51" s="54"/>
      <c r="FVV51" s="54"/>
      <c r="FVW51" s="54"/>
      <c r="FWC51" s="53"/>
      <c r="FWD51" s="54"/>
      <c r="FWE51" s="54"/>
      <c r="FWF51" s="54"/>
      <c r="FWG51" s="54"/>
      <c r="FWH51" s="54"/>
      <c r="FWI51" s="54"/>
      <c r="FWO51" s="53"/>
      <c r="FWP51" s="54"/>
      <c r="FWQ51" s="54"/>
      <c r="FWR51" s="54"/>
      <c r="FWS51" s="54"/>
      <c r="FWT51" s="54"/>
      <c r="FWU51" s="54"/>
      <c r="FXA51" s="53"/>
      <c r="FXB51" s="54"/>
      <c r="FXC51" s="54"/>
      <c r="FXD51" s="54"/>
      <c r="FXE51" s="54"/>
      <c r="FXF51" s="54"/>
      <c r="FXG51" s="54"/>
      <c r="FXM51" s="53"/>
      <c r="FXN51" s="54"/>
      <c r="FXO51" s="54"/>
      <c r="FXP51" s="54"/>
      <c r="FXQ51" s="54"/>
      <c r="FXR51" s="54"/>
      <c r="FXS51" s="54"/>
      <c r="FXY51" s="53"/>
      <c r="FXZ51" s="54"/>
      <c r="FYA51" s="54"/>
      <c r="FYB51" s="54"/>
      <c r="FYC51" s="54"/>
      <c r="FYD51" s="54"/>
      <c r="FYE51" s="54"/>
      <c r="FYK51" s="53"/>
      <c r="FYL51" s="54"/>
      <c r="FYM51" s="54"/>
      <c r="FYN51" s="54"/>
      <c r="FYO51" s="54"/>
      <c r="FYP51" s="54"/>
      <c r="FYQ51" s="54"/>
      <c r="FYW51" s="53"/>
      <c r="FYX51" s="54"/>
      <c r="FYY51" s="54"/>
      <c r="FYZ51" s="54"/>
      <c r="FZA51" s="54"/>
      <c r="FZB51" s="54"/>
      <c r="FZC51" s="54"/>
      <c r="FZI51" s="53"/>
      <c r="FZJ51" s="54"/>
      <c r="FZK51" s="54"/>
      <c r="FZL51" s="54"/>
      <c r="FZM51" s="54"/>
      <c r="FZN51" s="54"/>
      <c r="FZO51" s="54"/>
      <c r="FZU51" s="53"/>
      <c r="FZV51" s="54"/>
      <c r="FZW51" s="54"/>
      <c r="FZX51" s="54"/>
      <c r="FZY51" s="54"/>
      <c r="FZZ51" s="54"/>
      <c r="GAA51" s="54"/>
      <c r="GAG51" s="53"/>
      <c r="GAH51" s="54"/>
      <c r="GAI51" s="54"/>
      <c r="GAJ51" s="54"/>
      <c r="GAK51" s="54"/>
      <c r="GAL51" s="54"/>
      <c r="GAM51" s="54"/>
      <c r="GAS51" s="53"/>
      <c r="GAT51" s="54"/>
      <c r="GAU51" s="54"/>
      <c r="GAV51" s="54"/>
      <c r="GAW51" s="54"/>
      <c r="GAX51" s="54"/>
      <c r="GAY51" s="54"/>
      <c r="GBE51" s="53"/>
      <c r="GBF51" s="54"/>
      <c r="GBG51" s="54"/>
      <c r="GBH51" s="54"/>
      <c r="GBI51" s="54"/>
      <c r="GBJ51" s="54"/>
      <c r="GBK51" s="54"/>
      <c r="GBQ51" s="53"/>
      <c r="GBR51" s="54"/>
      <c r="GBS51" s="54"/>
      <c r="GBT51" s="54"/>
      <c r="GBU51" s="54"/>
      <c r="GBV51" s="54"/>
      <c r="GBW51" s="54"/>
      <c r="GCC51" s="53"/>
      <c r="GCD51" s="54"/>
      <c r="GCE51" s="54"/>
      <c r="GCF51" s="54"/>
      <c r="GCG51" s="54"/>
      <c r="GCH51" s="54"/>
      <c r="GCI51" s="54"/>
      <c r="GCO51" s="53"/>
      <c r="GCP51" s="54"/>
      <c r="GCQ51" s="54"/>
      <c r="GCR51" s="54"/>
      <c r="GCS51" s="54"/>
      <c r="GCT51" s="54"/>
      <c r="GCU51" s="54"/>
      <c r="GDA51" s="53"/>
      <c r="GDB51" s="54"/>
      <c r="GDC51" s="54"/>
      <c r="GDD51" s="54"/>
      <c r="GDE51" s="54"/>
      <c r="GDF51" s="54"/>
      <c r="GDG51" s="54"/>
      <c r="GDM51" s="53"/>
      <c r="GDN51" s="54"/>
      <c r="GDO51" s="54"/>
      <c r="GDP51" s="54"/>
      <c r="GDQ51" s="54"/>
      <c r="GDR51" s="54"/>
      <c r="GDS51" s="54"/>
      <c r="GDY51" s="53"/>
      <c r="GDZ51" s="54"/>
      <c r="GEA51" s="54"/>
      <c r="GEB51" s="54"/>
      <c r="GEC51" s="54"/>
      <c r="GED51" s="54"/>
      <c r="GEE51" s="54"/>
      <c r="GEK51" s="53"/>
      <c r="GEL51" s="54"/>
      <c r="GEM51" s="54"/>
      <c r="GEN51" s="54"/>
      <c r="GEO51" s="54"/>
      <c r="GEP51" s="54"/>
      <c r="GEQ51" s="54"/>
      <c r="GEW51" s="53"/>
      <c r="GEX51" s="54"/>
      <c r="GEY51" s="54"/>
      <c r="GEZ51" s="54"/>
      <c r="GFA51" s="54"/>
      <c r="GFB51" s="54"/>
      <c r="GFC51" s="54"/>
      <c r="GFI51" s="53"/>
      <c r="GFJ51" s="54"/>
      <c r="GFK51" s="54"/>
      <c r="GFL51" s="54"/>
      <c r="GFM51" s="54"/>
      <c r="GFN51" s="54"/>
      <c r="GFO51" s="54"/>
      <c r="GFU51" s="53"/>
      <c r="GFV51" s="54"/>
      <c r="GFW51" s="54"/>
      <c r="GFX51" s="54"/>
      <c r="GFY51" s="54"/>
      <c r="GFZ51" s="54"/>
      <c r="GGA51" s="54"/>
      <c r="GGG51" s="53"/>
      <c r="GGH51" s="54"/>
      <c r="GGI51" s="54"/>
      <c r="GGJ51" s="54"/>
      <c r="GGK51" s="54"/>
      <c r="GGL51" s="54"/>
      <c r="GGM51" s="54"/>
      <c r="GGS51" s="53"/>
      <c r="GGT51" s="54"/>
      <c r="GGU51" s="54"/>
      <c r="GGV51" s="54"/>
      <c r="GGW51" s="54"/>
      <c r="GGX51" s="54"/>
      <c r="GGY51" s="54"/>
      <c r="GHE51" s="53"/>
      <c r="GHF51" s="54"/>
      <c r="GHG51" s="54"/>
      <c r="GHH51" s="54"/>
      <c r="GHI51" s="54"/>
      <c r="GHJ51" s="54"/>
      <c r="GHK51" s="54"/>
      <c r="GHQ51" s="53"/>
      <c r="GHR51" s="54"/>
      <c r="GHS51" s="54"/>
      <c r="GHT51" s="54"/>
      <c r="GHU51" s="54"/>
      <c r="GHV51" s="54"/>
      <c r="GHW51" s="54"/>
      <c r="GIC51" s="53"/>
      <c r="GID51" s="54"/>
      <c r="GIE51" s="54"/>
      <c r="GIF51" s="54"/>
      <c r="GIG51" s="54"/>
      <c r="GIH51" s="54"/>
      <c r="GII51" s="54"/>
      <c r="GIO51" s="53"/>
      <c r="GIP51" s="54"/>
      <c r="GIQ51" s="54"/>
      <c r="GIR51" s="54"/>
      <c r="GIS51" s="54"/>
      <c r="GIT51" s="54"/>
      <c r="GIU51" s="54"/>
      <c r="GJA51" s="53"/>
      <c r="GJB51" s="54"/>
      <c r="GJC51" s="54"/>
      <c r="GJD51" s="54"/>
      <c r="GJE51" s="54"/>
      <c r="GJF51" s="54"/>
      <c r="GJG51" s="54"/>
      <c r="GJM51" s="53"/>
      <c r="GJN51" s="54"/>
      <c r="GJO51" s="54"/>
      <c r="GJP51" s="54"/>
      <c r="GJQ51" s="54"/>
      <c r="GJR51" s="54"/>
      <c r="GJS51" s="54"/>
      <c r="GJY51" s="53"/>
      <c r="GJZ51" s="54"/>
      <c r="GKA51" s="54"/>
      <c r="GKB51" s="54"/>
      <c r="GKC51" s="54"/>
      <c r="GKD51" s="54"/>
      <c r="GKE51" s="54"/>
      <c r="GKK51" s="53"/>
      <c r="GKL51" s="54"/>
      <c r="GKM51" s="54"/>
      <c r="GKN51" s="54"/>
      <c r="GKO51" s="54"/>
      <c r="GKP51" s="54"/>
      <c r="GKQ51" s="54"/>
      <c r="GKW51" s="53"/>
      <c r="GKX51" s="54"/>
      <c r="GKY51" s="54"/>
      <c r="GKZ51" s="54"/>
      <c r="GLA51" s="54"/>
      <c r="GLB51" s="54"/>
      <c r="GLC51" s="54"/>
      <c r="GLI51" s="53"/>
      <c r="GLJ51" s="54"/>
      <c r="GLK51" s="54"/>
      <c r="GLL51" s="54"/>
      <c r="GLM51" s="54"/>
      <c r="GLN51" s="54"/>
      <c r="GLO51" s="54"/>
      <c r="GLU51" s="53"/>
      <c r="GLV51" s="54"/>
      <c r="GLW51" s="54"/>
      <c r="GLX51" s="54"/>
      <c r="GLY51" s="54"/>
      <c r="GLZ51" s="54"/>
      <c r="GMA51" s="54"/>
      <c r="GMG51" s="53"/>
      <c r="GMH51" s="54"/>
      <c r="GMI51" s="54"/>
      <c r="GMJ51" s="54"/>
      <c r="GMK51" s="54"/>
      <c r="GML51" s="54"/>
      <c r="GMM51" s="54"/>
      <c r="GMS51" s="53"/>
      <c r="GMT51" s="54"/>
      <c r="GMU51" s="54"/>
      <c r="GMV51" s="54"/>
      <c r="GMW51" s="54"/>
      <c r="GMX51" s="54"/>
      <c r="GMY51" s="54"/>
      <c r="GNE51" s="53"/>
      <c r="GNF51" s="54"/>
      <c r="GNG51" s="54"/>
      <c r="GNH51" s="54"/>
      <c r="GNI51" s="54"/>
      <c r="GNJ51" s="54"/>
      <c r="GNK51" s="54"/>
      <c r="GNQ51" s="53"/>
      <c r="GNR51" s="54"/>
      <c r="GNS51" s="54"/>
      <c r="GNT51" s="54"/>
      <c r="GNU51" s="54"/>
      <c r="GNV51" s="54"/>
      <c r="GNW51" s="54"/>
      <c r="GOC51" s="53"/>
      <c r="GOD51" s="54"/>
      <c r="GOE51" s="54"/>
      <c r="GOF51" s="54"/>
      <c r="GOG51" s="54"/>
      <c r="GOH51" s="54"/>
      <c r="GOI51" s="54"/>
      <c r="GOO51" s="53"/>
      <c r="GOP51" s="54"/>
      <c r="GOQ51" s="54"/>
      <c r="GOR51" s="54"/>
      <c r="GOS51" s="54"/>
      <c r="GOT51" s="54"/>
      <c r="GOU51" s="54"/>
      <c r="GPA51" s="53"/>
      <c r="GPB51" s="54"/>
      <c r="GPC51" s="54"/>
      <c r="GPD51" s="54"/>
      <c r="GPE51" s="54"/>
      <c r="GPF51" s="54"/>
      <c r="GPG51" s="54"/>
      <c r="GPM51" s="53"/>
      <c r="GPN51" s="54"/>
      <c r="GPO51" s="54"/>
      <c r="GPP51" s="54"/>
      <c r="GPQ51" s="54"/>
      <c r="GPR51" s="54"/>
      <c r="GPS51" s="54"/>
      <c r="GPY51" s="53"/>
      <c r="GPZ51" s="54"/>
      <c r="GQA51" s="54"/>
      <c r="GQB51" s="54"/>
      <c r="GQC51" s="54"/>
      <c r="GQD51" s="54"/>
      <c r="GQE51" s="54"/>
      <c r="GQK51" s="53"/>
      <c r="GQL51" s="54"/>
      <c r="GQM51" s="54"/>
      <c r="GQN51" s="54"/>
      <c r="GQO51" s="54"/>
      <c r="GQP51" s="54"/>
      <c r="GQQ51" s="54"/>
      <c r="GQW51" s="53"/>
      <c r="GQX51" s="54"/>
      <c r="GQY51" s="54"/>
      <c r="GQZ51" s="54"/>
      <c r="GRA51" s="54"/>
      <c r="GRB51" s="54"/>
      <c r="GRC51" s="54"/>
      <c r="GRI51" s="53"/>
      <c r="GRJ51" s="54"/>
      <c r="GRK51" s="54"/>
      <c r="GRL51" s="54"/>
      <c r="GRM51" s="54"/>
      <c r="GRN51" s="54"/>
      <c r="GRO51" s="54"/>
      <c r="GRU51" s="53"/>
      <c r="GRV51" s="54"/>
      <c r="GRW51" s="54"/>
      <c r="GRX51" s="54"/>
      <c r="GRY51" s="54"/>
      <c r="GRZ51" s="54"/>
      <c r="GSA51" s="54"/>
      <c r="GSG51" s="53"/>
      <c r="GSH51" s="54"/>
      <c r="GSI51" s="54"/>
      <c r="GSJ51" s="54"/>
      <c r="GSK51" s="54"/>
      <c r="GSL51" s="54"/>
      <c r="GSM51" s="54"/>
      <c r="GSS51" s="53"/>
      <c r="GST51" s="54"/>
      <c r="GSU51" s="54"/>
      <c r="GSV51" s="54"/>
      <c r="GSW51" s="54"/>
      <c r="GSX51" s="54"/>
      <c r="GSY51" s="54"/>
      <c r="GTE51" s="53"/>
      <c r="GTF51" s="54"/>
      <c r="GTG51" s="54"/>
      <c r="GTH51" s="54"/>
      <c r="GTI51" s="54"/>
      <c r="GTJ51" s="54"/>
      <c r="GTK51" s="54"/>
      <c r="GTQ51" s="53"/>
      <c r="GTR51" s="54"/>
      <c r="GTS51" s="54"/>
      <c r="GTT51" s="54"/>
      <c r="GTU51" s="54"/>
      <c r="GTV51" s="54"/>
      <c r="GTW51" s="54"/>
      <c r="GUC51" s="53"/>
      <c r="GUD51" s="54"/>
      <c r="GUE51" s="54"/>
      <c r="GUF51" s="54"/>
      <c r="GUG51" s="54"/>
      <c r="GUH51" s="54"/>
      <c r="GUI51" s="54"/>
      <c r="GUO51" s="53"/>
      <c r="GUP51" s="54"/>
      <c r="GUQ51" s="54"/>
      <c r="GUR51" s="54"/>
      <c r="GUS51" s="54"/>
      <c r="GUT51" s="54"/>
      <c r="GUU51" s="54"/>
      <c r="GVA51" s="53"/>
      <c r="GVB51" s="54"/>
      <c r="GVC51" s="54"/>
      <c r="GVD51" s="54"/>
      <c r="GVE51" s="54"/>
      <c r="GVF51" s="54"/>
      <c r="GVG51" s="54"/>
      <c r="GVM51" s="53"/>
      <c r="GVN51" s="54"/>
      <c r="GVO51" s="54"/>
      <c r="GVP51" s="54"/>
      <c r="GVQ51" s="54"/>
      <c r="GVR51" s="54"/>
      <c r="GVS51" s="54"/>
      <c r="GVY51" s="53"/>
      <c r="GVZ51" s="54"/>
      <c r="GWA51" s="54"/>
      <c r="GWB51" s="54"/>
      <c r="GWC51" s="54"/>
      <c r="GWD51" s="54"/>
      <c r="GWE51" s="54"/>
      <c r="GWK51" s="53"/>
      <c r="GWL51" s="54"/>
      <c r="GWM51" s="54"/>
      <c r="GWN51" s="54"/>
      <c r="GWO51" s="54"/>
      <c r="GWP51" s="54"/>
      <c r="GWQ51" s="54"/>
      <c r="GWW51" s="53"/>
      <c r="GWX51" s="54"/>
      <c r="GWY51" s="54"/>
      <c r="GWZ51" s="54"/>
      <c r="GXA51" s="54"/>
      <c r="GXB51" s="54"/>
      <c r="GXC51" s="54"/>
      <c r="GXI51" s="53"/>
      <c r="GXJ51" s="54"/>
      <c r="GXK51" s="54"/>
      <c r="GXL51" s="54"/>
      <c r="GXM51" s="54"/>
      <c r="GXN51" s="54"/>
      <c r="GXO51" s="54"/>
      <c r="GXU51" s="53"/>
      <c r="GXV51" s="54"/>
      <c r="GXW51" s="54"/>
      <c r="GXX51" s="54"/>
      <c r="GXY51" s="54"/>
      <c r="GXZ51" s="54"/>
      <c r="GYA51" s="54"/>
      <c r="GYG51" s="53"/>
      <c r="GYH51" s="54"/>
      <c r="GYI51" s="54"/>
      <c r="GYJ51" s="54"/>
      <c r="GYK51" s="54"/>
      <c r="GYL51" s="54"/>
      <c r="GYM51" s="54"/>
      <c r="GYS51" s="53"/>
      <c r="GYT51" s="54"/>
      <c r="GYU51" s="54"/>
      <c r="GYV51" s="54"/>
      <c r="GYW51" s="54"/>
      <c r="GYX51" s="54"/>
      <c r="GYY51" s="54"/>
      <c r="GZE51" s="53"/>
      <c r="GZF51" s="54"/>
      <c r="GZG51" s="54"/>
      <c r="GZH51" s="54"/>
      <c r="GZI51" s="54"/>
      <c r="GZJ51" s="54"/>
      <c r="GZK51" s="54"/>
      <c r="GZQ51" s="53"/>
      <c r="GZR51" s="54"/>
      <c r="GZS51" s="54"/>
      <c r="GZT51" s="54"/>
      <c r="GZU51" s="54"/>
      <c r="GZV51" s="54"/>
      <c r="GZW51" s="54"/>
      <c r="HAC51" s="53"/>
      <c r="HAD51" s="54"/>
      <c r="HAE51" s="54"/>
      <c r="HAF51" s="54"/>
      <c r="HAG51" s="54"/>
      <c r="HAH51" s="54"/>
      <c r="HAI51" s="54"/>
      <c r="HAO51" s="53"/>
      <c r="HAP51" s="54"/>
      <c r="HAQ51" s="54"/>
      <c r="HAR51" s="54"/>
      <c r="HAS51" s="54"/>
      <c r="HAT51" s="54"/>
      <c r="HAU51" s="54"/>
      <c r="HBA51" s="53"/>
      <c r="HBB51" s="54"/>
      <c r="HBC51" s="54"/>
      <c r="HBD51" s="54"/>
      <c r="HBE51" s="54"/>
      <c r="HBF51" s="54"/>
      <c r="HBG51" s="54"/>
      <c r="HBM51" s="53"/>
      <c r="HBN51" s="54"/>
      <c r="HBO51" s="54"/>
      <c r="HBP51" s="54"/>
      <c r="HBQ51" s="54"/>
      <c r="HBR51" s="54"/>
      <c r="HBS51" s="54"/>
      <c r="HBY51" s="53"/>
      <c r="HBZ51" s="54"/>
      <c r="HCA51" s="54"/>
      <c r="HCB51" s="54"/>
      <c r="HCC51" s="54"/>
      <c r="HCD51" s="54"/>
      <c r="HCE51" s="54"/>
      <c r="HCK51" s="53"/>
      <c r="HCL51" s="54"/>
      <c r="HCM51" s="54"/>
      <c r="HCN51" s="54"/>
      <c r="HCO51" s="54"/>
      <c r="HCP51" s="54"/>
      <c r="HCQ51" s="54"/>
      <c r="HCW51" s="53"/>
      <c r="HCX51" s="54"/>
      <c r="HCY51" s="54"/>
      <c r="HCZ51" s="54"/>
      <c r="HDA51" s="54"/>
      <c r="HDB51" s="54"/>
      <c r="HDC51" s="54"/>
      <c r="HDI51" s="53"/>
      <c r="HDJ51" s="54"/>
      <c r="HDK51" s="54"/>
      <c r="HDL51" s="54"/>
      <c r="HDM51" s="54"/>
      <c r="HDN51" s="54"/>
      <c r="HDO51" s="54"/>
      <c r="HDU51" s="53"/>
      <c r="HDV51" s="54"/>
      <c r="HDW51" s="54"/>
      <c r="HDX51" s="54"/>
      <c r="HDY51" s="54"/>
      <c r="HDZ51" s="54"/>
      <c r="HEA51" s="54"/>
      <c r="HEG51" s="53"/>
      <c r="HEH51" s="54"/>
      <c r="HEI51" s="54"/>
      <c r="HEJ51" s="54"/>
      <c r="HEK51" s="54"/>
      <c r="HEL51" s="54"/>
      <c r="HEM51" s="54"/>
      <c r="HES51" s="53"/>
      <c r="HET51" s="54"/>
      <c r="HEU51" s="54"/>
      <c r="HEV51" s="54"/>
      <c r="HEW51" s="54"/>
      <c r="HEX51" s="54"/>
      <c r="HEY51" s="54"/>
      <c r="HFE51" s="53"/>
      <c r="HFF51" s="54"/>
      <c r="HFG51" s="54"/>
      <c r="HFH51" s="54"/>
      <c r="HFI51" s="54"/>
      <c r="HFJ51" s="54"/>
      <c r="HFK51" s="54"/>
      <c r="HFQ51" s="53"/>
      <c r="HFR51" s="54"/>
      <c r="HFS51" s="54"/>
      <c r="HFT51" s="54"/>
      <c r="HFU51" s="54"/>
      <c r="HFV51" s="54"/>
      <c r="HFW51" s="54"/>
      <c r="HGC51" s="53"/>
      <c r="HGD51" s="54"/>
      <c r="HGE51" s="54"/>
      <c r="HGF51" s="54"/>
      <c r="HGG51" s="54"/>
      <c r="HGH51" s="54"/>
      <c r="HGI51" s="54"/>
      <c r="HGO51" s="53"/>
      <c r="HGP51" s="54"/>
      <c r="HGQ51" s="54"/>
      <c r="HGR51" s="54"/>
      <c r="HGS51" s="54"/>
      <c r="HGT51" s="54"/>
      <c r="HGU51" s="54"/>
      <c r="HHA51" s="53"/>
      <c r="HHB51" s="54"/>
      <c r="HHC51" s="54"/>
      <c r="HHD51" s="54"/>
      <c r="HHE51" s="54"/>
      <c r="HHF51" s="54"/>
      <c r="HHG51" s="54"/>
      <c r="HHM51" s="53"/>
      <c r="HHN51" s="54"/>
      <c r="HHO51" s="54"/>
      <c r="HHP51" s="54"/>
      <c r="HHQ51" s="54"/>
      <c r="HHR51" s="54"/>
      <c r="HHS51" s="54"/>
      <c r="HHY51" s="53"/>
      <c r="HHZ51" s="54"/>
      <c r="HIA51" s="54"/>
      <c r="HIB51" s="54"/>
      <c r="HIC51" s="54"/>
      <c r="HID51" s="54"/>
      <c r="HIE51" s="54"/>
      <c r="HIK51" s="53"/>
      <c r="HIL51" s="54"/>
      <c r="HIM51" s="54"/>
      <c r="HIN51" s="54"/>
      <c r="HIO51" s="54"/>
      <c r="HIP51" s="54"/>
      <c r="HIQ51" s="54"/>
      <c r="HIW51" s="53"/>
      <c r="HIX51" s="54"/>
      <c r="HIY51" s="54"/>
      <c r="HIZ51" s="54"/>
      <c r="HJA51" s="54"/>
      <c r="HJB51" s="54"/>
      <c r="HJC51" s="54"/>
      <c r="HJI51" s="53"/>
      <c r="HJJ51" s="54"/>
      <c r="HJK51" s="54"/>
      <c r="HJL51" s="54"/>
      <c r="HJM51" s="54"/>
      <c r="HJN51" s="54"/>
      <c r="HJO51" s="54"/>
      <c r="HJU51" s="53"/>
      <c r="HJV51" s="54"/>
      <c r="HJW51" s="54"/>
      <c r="HJX51" s="54"/>
      <c r="HJY51" s="54"/>
      <c r="HJZ51" s="54"/>
      <c r="HKA51" s="54"/>
      <c r="HKG51" s="53"/>
      <c r="HKH51" s="54"/>
      <c r="HKI51" s="54"/>
      <c r="HKJ51" s="54"/>
      <c r="HKK51" s="54"/>
      <c r="HKL51" s="54"/>
      <c r="HKM51" s="54"/>
      <c r="HKS51" s="53"/>
      <c r="HKT51" s="54"/>
      <c r="HKU51" s="54"/>
      <c r="HKV51" s="54"/>
      <c r="HKW51" s="54"/>
      <c r="HKX51" s="54"/>
      <c r="HKY51" s="54"/>
      <c r="HLE51" s="53"/>
      <c r="HLF51" s="54"/>
      <c r="HLG51" s="54"/>
      <c r="HLH51" s="54"/>
      <c r="HLI51" s="54"/>
      <c r="HLJ51" s="54"/>
      <c r="HLK51" s="54"/>
      <c r="HLQ51" s="53"/>
      <c r="HLR51" s="54"/>
      <c r="HLS51" s="54"/>
      <c r="HLT51" s="54"/>
      <c r="HLU51" s="54"/>
      <c r="HLV51" s="54"/>
      <c r="HLW51" s="54"/>
      <c r="HMC51" s="53"/>
      <c r="HMD51" s="54"/>
      <c r="HME51" s="54"/>
      <c r="HMF51" s="54"/>
      <c r="HMG51" s="54"/>
      <c r="HMH51" s="54"/>
      <c r="HMI51" s="54"/>
      <c r="HMO51" s="53"/>
      <c r="HMP51" s="54"/>
      <c r="HMQ51" s="54"/>
      <c r="HMR51" s="54"/>
      <c r="HMS51" s="54"/>
      <c r="HMT51" s="54"/>
      <c r="HMU51" s="54"/>
      <c r="HNA51" s="53"/>
      <c r="HNB51" s="54"/>
      <c r="HNC51" s="54"/>
      <c r="HND51" s="54"/>
      <c r="HNE51" s="54"/>
      <c r="HNF51" s="54"/>
      <c r="HNG51" s="54"/>
      <c r="HNM51" s="53"/>
      <c r="HNN51" s="54"/>
      <c r="HNO51" s="54"/>
      <c r="HNP51" s="54"/>
      <c r="HNQ51" s="54"/>
      <c r="HNR51" s="54"/>
      <c r="HNS51" s="54"/>
      <c r="HNY51" s="53"/>
      <c r="HNZ51" s="54"/>
      <c r="HOA51" s="54"/>
      <c r="HOB51" s="54"/>
      <c r="HOC51" s="54"/>
      <c r="HOD51" s="54"/>
      <c r="HOE51" s="54"/>
      <c r="HOK51" s="53"/>
      <c r="HOL51" s="54"/>
      <c r="HOM51" s="54"/>
      <c r="HON51" s="54"/>
      <c r="HOO51" s="54"/>
      <c r="HOP51" s="54"/>
      <c r="HOQ51" s="54"/>
      <c r="HOW51" s="53"/>
      <c r="HOX51" s="54"/>
      <c r="HOY51" s="54"/>
      <c r="HOZ51" s="54"/>
      <c r="HPA51" s="54"/>
      <c r="HPB51" s="54"/>
      <c r="HPC51" s="54"/>
      <c r="HPI51" s="53"/>
      <c r="HPJ51" s="54"/>
      <c r="HPK51" s="54"/>
      <c r="HPL51" s="54"/>
      <c r="HPM51" s="54"/>
      <c r="HPN51" s="54"/>
      <c r="HPO51" s="54"/>
      <c r="HPU51" s="53"/>
      <c r="HPV51" s="54"/>
      <c r="HPW51" s="54"/>
      <c r="HPX51" s="54"/>
      <c r="HPY51" s="54"/>
      <c r="HPZ51" s="54"/>
      <c r="HQA51" s="54"/>
      <c r="HQG51" s="53"/>
      <c r="HQH51" s="54"/>
      <c r="HQI51" s="54"/>
      <c r="HQJ51" s="54"/>
      <c r="HQK51" s="54"/>
      <c r="HQL51" s="54"/>
      <c r="HQM51" s="54"/>
      <c r="HQS51" s="53"/>
      <c r="HQT51" s="54"/>
      <c r="HQU51" s="54"/>
      <c r="HQV51" s="54"/>
      <c r="HQW51" s="54"/>
      <c r="HQX51" s="54"/>
      <c r="HQY51" s="54"/>
      <c r="HRE51" s="53"/>
      <c r="HRF51" s="54"/>
      <c r="HRG51" s="54"/>
      <c r="HRH51" s="54"/>
      <c r="HRI51" s="54"/>
      <c r="HRJ51" s="54"/>
      <c r="HRK51" s="54"/>
      <c r="HRQ51" s="53"/>
      <c r="HRR51" s="54"/>
      <c r="HRS51" s="54"/>
      <c r="HRT51" s="54"/>
      <c r="HRU51" s="54"/>
      <c r="HRV51" s="54"/>
      <c r="HRW51" s="54"/>
      <c r="HSC51" s="53"/>
      <c r="HSD51" s="54"/>
      <c r="HSE51" s="54"/>
      <c r="HSF51" s="54"/>
      <c r="HSG51" s="54"/>
      <c r="HSH51" s="54"/>
      <c r="HSI51" s="54"/>
      <c r="HSO51" s="53"/>
      <c r="HSP51" s="54"/>
      <c r="HSQ51" s="54"/>
      <c r="HSR51" s="54"/>
      <c r="HSS51" s="54"/>
      <c r="HST51" s="54"/>
      <c r="HSU51" s="54"/>
      <c r="HTA51" s="53"/>
      <c r="HTB51" s="54"/>
      <c r="HTC51" s="54"/>
      <c r="HTD51" s="54"/>
      <c r="HTE51" s="54"/>
      <c r="HTF51" s="54"/>
      <c r="HTG51" s="54"/>
      <c r="HTM51" s="53"/>
      <c r="HTN51" s="54"/>
      <c r="HTO51" s="54"/>
      <c r="HTP51" s="54"/>
      <c r="HTQ51" s="54"/>
      <c r="HTR51" s="54"/>
      <c r="HTS51" s="54"/>
      <c r="HTY51" s="53"/>
      <c r="HTZ51" s="54"/>
      <c r="HUA51" s="54"/>
      <c r="HUB51" s="54"/>
      <c r="HUC51" s="54"/>
      <c r="HUD51" s="54"/>
      <c r="HUE51" s="54"/>
      <c r="HUK51" s="53"/>
      <c r="HUL51" s="54"/>
      <c r="HUM51" s="54"/>
      <c r="HUN51" s="54"/>
      <c r="HUO51" s="54"/>
      <c r="HUP51" s="54"/>
      <c r="HUQ51" s="54"/>
      <c r="HUW51" s="53"/>
      <c r="HUX51" s="54"/>
      <c r="HUY51" s="54"/>
      <c r="HUZ51" s="54"/>
      <c r="HVA51" s="54"/>
      <c r="HVB51" s="54"/>
      <c r="HVC51" s="54"/>
      <c r="HVI51" s="53"/>
      <c r="HVJ51" s="54"/>
      <c r="HVK51" s="54"/>
      <c r="HVL51" s="54"/>
      <c r="HVM51" s="54"/>
      <c r="HVN51" s="54"/>
      <c r="HVO51" s="54"/>
      <c r="HVU51" s="53"/>
      <c r="HVV51" s="54"/>
      <c r="HVW51" s="54"/>
      <c r="HVX51" s="54"/>
      <c r="HVY51" s="54"/>
      <c r="HVZ51" s="54"/>
      <c r="HWA51" s="54"/>
      <c r="HWG51" s="53"/>
      <c r="HWH51" s="54"/>
      <c r="HWI51" s="54"/>
      <c r="HWJ51" s="54"/>
      <c r="HWK51" s="54"/>
      <c r="HWL51" s="54"/>
      <c r="HWM51" s="54"/>
      <c r="HWS51" s="53"/>
      <c r="HWT51" s="54"/>
      <c r="HWU51" s="54"/>
      <c r="HWV51" s="54"/>
      <c r="HWW51" s="54"/>
      <c r="HWX51" s="54"/>
      <c r="HWY51" s="54"/>
      <c r="HXE51" s="53"/>
      <c r="HXF51" s="54"/>
      <c r="HXG51" s="54"/>
      <c r="HXH51" s="54"/>
      <c r="HXI51" s="54"/>
      <c r="HXJ51" s="54"/>
      <c r="HXK51" s="54"/>
      <c r="HXQ51" s="53"/>
      <c r="HXR51" s="54"/>
      <c r="HXS51" s="54"/>
      <c r="HXT51" s="54"/>
      <c r="HXU51" s="54"/>
      <c r="HXV51" s="54"/>
      <c r="HXW51" s="54"/>
      <c r="HYC51" s="53"/>
      <c r="HYD51" s="54"/>
      <c r="HYE51" s="54"/>
      <c r="HYF51" s="54"/>
      <c r="HYG51" s="54"/>
      <c r="HYH51" s="54"/>
      <c r="HYI51" s="54"/>
      <c r="HYO51" s="53"/>
      <c r="HYP51" s="54"/>
      <c r="HYQ51" s="54"/>
      <c r="HYR51" s="54"/>
      <c r="HYS51" s="54"/>
      <c r="HYT51" s="54"/>
      <c r="HYU51" s="54"/>
      <c r="HZA51" s="53"/>
      <c r="HZB51" s="54"/>
      <c r="HZC51" s="54"/>
      <c r="HZD51" s="54"/>
      <c r="HZE51" s="54"/>
      <c r="HZF51" s="54"/>
      <c r="HZG51" s="54"/>
      <c r="HZM51" s="53"/>
      <c r="HZN51" s="54"/>
      <c r="HZO51" s="54"/>
      <c r="HZP51" s="54"/>
      <c r="HZQ51" s="54"/>
      <c r="HZR51" s="54"/>
      <c r="HZS51" s="54"/>
      <c r="HZY51" s="53"/>
      <c r="HZZ51" s="54"/>
      <c r="IAA51" s="54"/>
      <c r="IAB51" s="54"/>
      <c r="IAC51" s="54"/>
      <c r="IAD51" s="54"/>
      <c r="IAE51" s="54"/>
      <c r="IAK51" s="53"/>
      <c r="IAL51" s="54"/>
      <c r="IAM51" s="54"/>
      <c r="IAN51" s="54"/>
      <c r="IAO51" s="54"/>
      <c r="IAP51" s="54"/>
      <c r="IAQ51" s="54"/>
      <c r="IAW51" s="53"/>
      <c r="IAX51" s="54"/>
      <c r="IAY51" s="54"/>
      <c r="IAZ51" s="54"/>
      <c r="IBA51" s="54"/>
      <c r="IBB51" s="54"/>
      <c r="IBC51" s="54"/>
      <c r="IBI51" s="53"/>
      <c r="IBJ51" s="54"/>
      <c r="IBK51" s="54"/>
      <c r="IBL51" s="54"/>
      <c r="IBM51" s="54"/>
      <c r="IBN51" s="54"/>
      <c r="IBO51" s="54"/>
      <c r="IBU51" s="53"/>
      <c r="IBV51" s="54"/>
      <c r="IBW51" s="54"/>
      <c r="IBX51" s="54"/>
      <c r="IBY51" s="54"/>
      <c r="IBZ51" s="54"/>
      <c r="ICA51" s="54"/>
      <c r="ICG51" s="53"/>
      <c r="ICH51" s="54"/>
      <c r="ICI51" s="54"/>
      <c r="ICJ51" s="54"/>
      <c r="ICK51" s="54"/>
      <c r="ICL51" s="54"/>
      <c r="ICM51" s="54"/>
      <c r="ICS51" s="53"/>
      <c r="ICT51" s="54"/>
      <c r="ICU51" s="54"/>
      <c r="ICV51" s="54"/>
      <c r="ICW51" s="54"/>
      <c r="ICX51" s="54"/>
      <c r="ICY51" s="54"/>
      <c r="IDE51" s="53"/>
      <c r="IDF51" s="54"/>
      <c r="IDG51" s="54"/>
      <c r="IDH51" s="54"/>
      <c r="IDI51" s="54"/>
      <c r="IDJ51" s="54"/>
      <c r="IDK51" s="54"/>
      <c r="IDQ51" s="53"/>
      <c r="IDR51" s="54"/>
      <c r="IDS51" s="54"/>
      <c r="IDT51" s="54"/>
      <c r="IDU51" s="54"/>
      <c r="IDV51" s="54"/>
      <c r="IDW51" s="54"/>
      <c r="IEC51" s="53"/>
      <c r="IED51" s="54"/>
      <c r="IEE51" s="54"/>
      <c r="IEF51" s="54"/>
      <c r="IEG51" s="54"/>
      <c r="IEH51" s="54"/>
      <c r="IEI51" s="54"/>
      <c r="IEO51" s="53"/>
      <c r="IEP51" s="54"/>
      <c r="IEQ51" s="54"/>
      <c r="IER51" s="54"/>
      <c r="IES51" s="54"/>
      <c r="IET51" s="54"/>
      <c r="IEU51" s="54"/>
      <c r="IFA51" s="53"/>
      <c r="IFB51" s="54"/>
      <c r="IFC51" s="54"/>
      <c r="IFD51" s="54"/>
      <c r="IFE51" s="54"/>
      <c r="IFF51" s="54"/>
      <c r="IFG51" s="54"/>
      <c r="IFM51" s="53"/>
      <c r="IFN51" s="54"/>
      <c r="IFO51" s="54"/>
      <c r="IFP51" s="54"/>
      <c r="IFQ51" s="54"/>
      <c r="IFR51" s="54"/>
      <c r="IFS51" s="54"/>
      <c r="IFY51" s="53"/>
      <c r="IFZ51" s="54"/>
      <c r="IGA51" s="54"/>
      <c r="IGB51" s="54"/>
      <c r="IGC51" s="54"/>
      <c r="IGD51" s="54"/>
      <c r="IGE51" s="54"/>
      <c r="IGK51" s="53"/>
      <c r="IGL51" s="54"/>
      <c r="IGM51" s="54"/>
      <c r="IGN51" s="54"/>
      <c r="IGO51" s="54"/>
      <c r="IGP51" s="54"/>
      <c r="IGQ51" s="54"/>
      <c r="IGW51" s="53"/>
      <c r="IGX51" s="54"/>
      <c r="IGY51" s="54"/>
      <c r="IGZ51" s="54"/>
      <c r="IHA51" s="54"/>
      <c r="IHB51" s="54"/>
      <c r="IHC51" s="54"/>
      <c r="IHI51" s="53"/>
      <c r="IHJ51" s="54"/>
      <c r="IHK51" s="54"/>
      <c r="IHL51" s="54"/>
      <c r="IHM51" s="54"/>
      <c r="IHN51" s="54"/>
      <c r="IHO51" s="54"/>
      <c r="IHU51" s="53"/>
      <c r="IHV51" s="54"/>
      <c r="IHW51" s="54"/>
      <c r="IHX51" s="54"/>
      <c r="IHY51" s="54"/>
      <c r="IHZ51" s="54"/>
      <c r="IIA51" s="54"/>
      <c r="IIG51" s="53"/>
      <c r="IIH51" s="54"/>
      <c r="III51" s="54"/>
      <c r="IIJ51" s="54"/>
      <c r="IIK51" s="54"/>
      <c r="IIL51" s="54"/>
      <c r="IIM51" s="54"/>
      <c r="IIS51" s="53"/>
      <c r="IIT51" s="54"/>
      <c r="IIU51" s="54"/>
      <c r="IIV51" s="54"/>
      <c r="IIW51" s="54"/>
      <c r="IIX51" s="54"/>
      <c r="IIY51" s="54"/>
      <c r="IJE51" s="53"/>
      <c r="IJF51" s="54"/>
      <c r="IJG51" s="54"/>
      <c r="IJH51" s="54"/>
      <c r="IJI51" s="54"/>
      <c r="IJJ51" s="54"/>
      <c r="IJK51" s="54"/>
      <c r="IJQ51" s="53"/>
      <c r="IJR51" s="54"/>
      <c r="IJS51" s="54"/>
      <c r="IJT51" s="54"/>
      <c r="IJU51" s="54"/>
      <c r="IJV51" s="54"/>
      <c r="IJW51" s="54"/>
      <c r="IKC51" s="53"/>
      <c r="IKD51" s="54"/>
      <c r="IKE51" s="54"/>
      <c r="IKF51" s="54"/>
      <c r="IKG51" s="54"/>
      <c r="IKH51" s="54"/>
      <c r="IKI51" s="54"/>
      <c r="IKO51" s="53"/>
      <c r="IKP51" s="54"/>
      <c r="IKQ51" s="54"/>
      <c r="IKR51" s="54"/>
      <c r="IKS51" s="54"/>
      <c r="IKT51" s="54"/>
      <c r="IKU51" s="54"/>
      <c r="ILA51" s="53"/>
      <c r="ILB51" s="54"/>
      <c r="ILC51" s="54"/>
      <c r="ILD51" s="54"/>
      <c r="ILE51" s="54"/>
      <c r="ILF51" s="54"/>
      <c r="ILG51" s="54"/>
      <c r="ILM51" s="53"/>
      <c r="ILN51" s="54"/>
      <c r="ILO51" s="54"/>
      <c r="ILP51" s="54"/>
      <c r="ILQ51" s="54"/>
      <c r="ILR51" s="54"/>
      <c r="ILS51" s="54"/>
      <c r="ILY51" s="53"/>
      <c r="ILZ51" s="54"/>
      <c r="IMA51" s="54"/>
      <c r="IMB51" s="54"/>
      <c r="IMC51" s="54"/>
      <c r="IMD51" s="54"/>
      <c r="IME51" s="54"/>
      <c r="IMK51" s="53"/>
      <c r="IML51" s="54"/>
      <c r="IMM51" s="54"/>
      <c r="IMN51" s="54"/>
      <c r="IMO51" s="54"/>
      <c r="IMP51" s="54"/>
      <c r="IMQ51" s="54"/>
      <c r="IMW51" s="53"/>
      <c r="IMX51" s="54"/>
      <c r="IMY51" s="54"/>
      <c r="IMZ51" s="54"/>
      <c r="INA51" s="54"/>
      <c r="INB51" s="54"/>
      <c r="INC51" s="54"/>
      <c r="INI51" s="53"/>
      <c r="INJ51" s="54"/>
      <c r="INK51" s="54"/>
      <c r="INL51" s="54"/>
      <c r="INM51" s="54"/>
      <c r="INN51" s="54"/>
      <c r="INO51" s="54"/>
      <c r="INU51" s="53"/>
      <c r="INV51" s="54"/>
      <c r="INW51" s="54"/>
      <c r="INX51" s="54"/>
      <c r="INY51" s="54"/>
      <c r="INZ51" s="54"/>
      <c r="IOA51" s="54"/>
      <c r="IOG51" s="53"/>
      <c r="IOH51" s="54"/>
      <c r="IOI51" s="54"/>
      <c r="IOJ51" s="54"/>
      <c r="IOK51" s="54"/>
      <c r="IOL51" s="54"/>
      <c r="IOM51" s="54"/>
      <c r="IOS51" s="53"/>
      <c r="IOT51" s="54"/>
      <c r="IOU51" s="54"/>
      <c r="IOV51" s="54"/>
      <c r="IOW51" s="54"/>
      <c r="IOX51" s="54"/>
      <c r="IOY51" s="54"/>
      <c r="IPE51" s="53"/>
      <c r="IPF51" s="54"/>
      <c r="IPG51" s="54"/>
      <c r="IPH51" s="54"/>
      <c r="IPI51" s="54"/>
      <c r="IPJ51" s="54"/>
      <c r="IPK51" s="54"/>
      <c r="IPQ51" s="53"/>
      <c r="IPR51" s="54"/>
      <c r="IPS51" s="54"/>
      <c r="IPT51" s="54"/>
      <c r="IPU51" s="54"/>
      <c r="IPV51" s="54"/>
      <c r="IPW51" s="54"/>
      <c r="IQC51" s="53"/>
      <c r="IQD51" s="54"/>
      <c r="IQE51" s="54"/>
      <c r="IQF51" s="54"/>
      <c r="IQG51" s="54"/>
      <c r="IQH51" s="54"/>
      <c r="IQI51" s="54"/>
      <c r="IQO51" s="53"/>
      <c r="IQP51" s="54"/>
      <c r="IQQ51" s="54"/>
      <c r="IQR51" s="54"/>
      <c r="IQS51" s="54"/>
      <c r="IQT51" s="54"/>
      <c r="IQU51" s="54"/>
      <c r="IRA51" s="53"/>
      <c r="IRB51" s="54"/>
      <c r="IRC51" s="54"/>
      <c r="IRD51" s="54"/>
      <c r="IRE51" s="54"/>
      <c r="IRF51" s="54"/>
      <c r="IRG51" s="54"/>
      <c r="IRM51" s="53"/>
      <c r="IRN51" s="54"/>
      <c r="IRO51" s="54"/>
      <c r="IRP51" s="54"/>
      <c r="IRQ51" s="54"/>
      <c r="IRR51" s="54"/>
      <c r="IRS51" s="54"/>
      <c r="IRY51" s="53"/>
      <c r="IRZ51" s="54"/>
      <c r="ISA51" s="54"/>
      <c r="ISB51" s="54"/>
      <c r="ISC51" s="54"/>
      <c r="ISD51" s="54"/>
      <c r="ISE51" s="54"/>
      <c r="ISK51" s="53"/>
      <c r="ISL51" s="54"/>
      <c r="ISM51" s="54"/>
      <c r="ISN51" s="54"/>
      <c r="ISO51" s="54"/>
      <c r="ISP51" s="54"/>
      <c r="ISQ51" s="54"/>
      <c r="ISW51" s="53"/>
      <c r="ISX51" s="54"/>
      <c r="ISY51" s="54"/>
      <c r="ISZ51" s="54"/>
      <c r="ITA51" s="54"/>
      <c r="ITB51" s="54"/>
      <c r="ITC51" s="54"/>
      <c r="ITI51" s="53"/>
      <c r="ITJ51" s="54"/>
      <c r="ITK51" s="54"/>
      <c r="ITL51" s="54"/>
      <c r="ITM51" s="54"/>
      <c r="ITN51" s="54"/>
      <c r="ITO51" s="54"/>
      <c r="ITU51" s="53"/>
      <c r="ITV51" s="54"/>
      <c r="ITW51" s="54"/>
      <c r="ITX51" s="54"/>
      <c r="ITY51" s="54"/>
      <c r="ITZ51" s="54"/>
      <c r="IUA51" s="54"/>
      <c r="IUG51" s="53"/>
      <c r="IUH51" s="54"/>
      <c r="IUI51" s="54"/>
      <c r="IUJ51" s="54"/>
      <c r="IUK51" s="54"/>
      <c r="IUL51" s="54"/>
      <c r="IUM51" s="54"/>
      <c r="IUS51" s="53"/>
      <c r="IUT51" s="54"/>
      <c r="IUU51" s="54"/>
      <c r="IUV51" s="54"/>
      <c r="IUW51" s="54"/>
      <c r="IUX51" s="54"/>
      <c r="IUY51" s="54"/>
      <c r="IVE51" s="53"/>
      <c r="IVF51" s="54"/>
      <c r="IVG51" s="54"/>
      <c r="IVH51" s="54"/>
      <c r="IVI51" s="54"/>
      <c r="IVJ51" s="54"/>
      <c r="IVK51" s="54"/>
      <c r="IVQ51" s="53"/>
      <c r="IVR51" s="54"/>
      <c r="IVS51" s="54"/>
      <c r="IVT51" s="54"/>
      <c r="IVU51" s="54"/>
      <c r="IVV51" s="54"/>
      <c r="IVW51" s="54"/>
      <c r="IWC51" s="53"/>
      <c r="IWD51" s="54"/>
      <c r="IWE51" s="54"/>
      <c r="IWF51" s="54"/>
      <c r="IWG51" s="54"/>
      <c r="IWH51" s="54"/>
      <c r="IWI51" s="54"/>
      <c r="IWO51" s="53"/>
      <c r="IWP51" s="54"/>
      <c r="IWQ51" s="54"/>
      <c r="IWR51" s="54"/>
      <c r="IWS51" s="54"/>
      <c r="IWT51" s="54"/>
      <c r="IWU51" s="54"/>
      <c r="IXA51" s="53"/>
      <c r="IXB51" s="54"/>
      <c r="IXC51" s="54"/>
      <c r="IXD51" s="54"/>
      <c r="IXE51" s="54"/>
      <c r="IXF51" s="54"/>
      <c r="IXG51" s="54"/>
      <c r="IXM51" s="53"/>
      <c r="IXN51" s="54"/>
      <c r="IXO51" s="54"/>
      <c r="IXP51" s="54"/>
      <c r="IXQ51" s="54"/>
      <c r="IXR51" s="54"/>
      <c r="IXS51" s="54"/>
      <c r="IXY51" s="53"/>
      <c r="IXZ51" s="54"/>
      <c r="IYA51" s="54"/>
      <c r="IYB51" s="54"/>
      <c r="IYC51" s="54"/>
      <c r="IYD51" s="54"/>
      <c r="IYE51" s="54"/>
      <c r="IYK51" s="53"/>
      <c r="IYL51" s="54"/>
      <c r="IYM51" s="54"/>
      <c r="IYN51" s="54"/>
      <c r="IYO51" s="54"/>
      <c r="IYP51" s="54"/>
      <c r="IYQ51" s="54"/>
      <c r="IYW51" s="53"/>
      <c r="IYX51" s="54"/>
      <c r="IYY51" s="54"/>
      <c r="IYZ51" s="54"/>
      <c r="IZA51" s="54"/>
      <c r="IZB51" s="54"/>
      <c r="IZC51" s="54"/>
      <c r="IZI51" s="53"/>
      <c r="IZJ51" s="54"/>
      <c r="IZK51" s="54"/>
      <c r="IZL51" s="54"/>
      <c r="IZM51" s="54"/>
      <c r="IZN51" s="54"/>
      <c r="IZO51" s="54"/>
      <c r="IZU51" s="53"/>
      <c r="IZV51" s="54"/>
      <c r="IZW51" s="54"/>
      <c r="IZX51" s="54"/>
      <c r="IZY51" s="54"/>
      <c r="IZZ51" s="54"/>
      <c r="JAA51" s="54"/>
      <c r="JAG51" s="53"/>
      <c r="JAH51" s="54"/>
      <c r="JAI51" s="54"/>
      <c r="JAJ51" s="54"/>
      <c r="JAK51" s="54"/>
      <c r="JAL51" s="54"/>
      <c r="JAM51" s="54"/>
      <c r="JAS51" s="53"/>
      <c r="JAT51" s="54"/>
      <c r="JAU51" s="54"/>
      <c r="JAV51" s="54"/>
      <c r="JAW51" s="54"/>
      <c r="JAX51" s="54"/>
      <c r="JAY51" s="54"/>
      <c r="JBE51" s="53"/>
      <c r="JBF51" s="54"/>
      <c r="JBG51" s="54"/>
      <c r="JBH51" s="54"/>
      <c r="JBI51" s="54"/>
      <c r="JBJ51" s="54"/>
      <c r="JBK51" s="54"/>
      <c r="JBQ51" s="53"/>
      <c r="JBR51" s="54"/>
      <c r="JBS51" s="54"/>
      <c r="JBT51" s="54"/>
      <c r="JBU51" s="54"/>
      <c r="JBV51" s="54"/>
      <c r="JBW51" s="54"/>
      <c r="JCC51" s="53"/>
      <c r="JCD51" s="54"/>
      <c r="JCE51" s="54"/>
      <c r="JCF51" s="54"/>
      <c r="JCG51" s="54"/>
      <c r="JCH51" s="54"/>
      <c r="JCI51" s="54"/>
      <c r="JCO51" s="53"/>
      <c r="JCP51" s="54"/>
      <c r="JCQ51" s="54"/>
      <c r="JCR51" s="54"/>
      <c r="JCS51" s="54"/>
      <c r="JCT51" s="54"/>
      <c r="JCU51" s="54"/>
      <c r="JDA51" s="53"/>
      <c r="JDB51" s="54"/>
      <c r="JDC51" s="54"/>
      <c r="JDD51" s="54"/>
      <c r="JDE51" s="54"/>
      <c r="JDF51" s="54"/>
      <c r="JDG51" s="54"/>
      <c r="JDM51" s="53"/>
      <c r="JDN51" s="54"/>
      <c r="JDO51" s="54"/>
      <c r="JDP51" s="54"/>
      <c r="JDQ51" s="54"/>
      <c r="JDR51" s="54"/>
      <c r="JDS51" s="54"/>
      <c r="JDY51" s="53"/>
      <c r="JDZ51" s="54"/>
      <c r="JEA51" s="54"/>
      <c r="JEB51" s="54"/>
      <c r="JEC51" s="54"/>
      <c r="JED51" s="54"/>
      <c r="JEE51" s="54"/>
      <c r="JEK51" s="53"/>
      <c r="JEL51" s="54"/>
      <c r="JEM51" s="54"/>
      <c r="JEN51" s="54"/>
      <c r="JEO51" s="54"/>
      <c r="JEP51" s="54"/>
      <c r="JEQ51" s="54"/>
      <c r="JEW51" s="53"/>
      <c r="JEX51" s="54"/>
      <c r="JEY51" s="54"/>
      <c r="JEZ51" s="54"/>
      <c r="JFA51" s="54"/>
      <c r="JFB51" s="54"/>
      <c r="JFC51" s="54"/>
      <c r="JFI51" s="53"/>
      <c r="JFJ51" s="54"/>
      <c r="JFK51" s="54"/>
      <c r="JFL51" s="54"/>
      <c r="JFM51" s="54"/>
      <c r="JFN51" s="54"/>
      <c r="JFO51" s="54"/>
      <c r="JFU51" s="53"/>
      <c r="JFV51" s="54"/>
      <c r="JFW51" s="54"/>
      <c r="JFX51" s="54"/>
      <c r="JFY51" s="54"/>
      <c r="JFZ51" s="54"/>
      <c r="JGA51" s="54"/>
      <c r="JGG51" s="53"/>
      <c r="JGH51" s="54"/>
      <c r="JGI51" s="54"/>
      <c r="JGJ51" s="54"/>
      <c r="JGK51" s="54"/>
      <c r="JGL51" s="54"/>
      <c r="JGM51" s="54"/>
      <c r="JGS51" s="53"/>
      <c r="JGT51" s="54"/>
      <c r="JGU51" s="54"/>
      <c r="JGV51" s="54"/>
      <c r="JGW51" s="54"/>
      <c r="JGX51" s="54"/>
      <c r="JGY51" s="54"/>
      <c r="JHE51" s="53"/>
      <c r="JHF51" s="54"/>
      <c r="JHG51" s="54"/>
      <c r="JHH51" s="54"/>
      <c r="JHI51" s="54"/>
      <c r="JHJ51" s="54"/>
      <c r="JHK51" s="54"/>
      <c r="JHQ51" s="53"/>
      <c r="JHR51" s="54"/>
      <c r="JHS51" s="54"/>
      <c r="JHT51" s="54"/>
      <c r="JHU51" s="54"/>
      <c r="JHV51" s="54"/>
      <c r="JHW51" s="54"/>
      <c r="JIC51" s="53"/>
      <c r="JID51" s="54"/>
      <c r="JIE51" s="54"/>
      <c r="JIF51" s="54"/>
      <c r="JIG51" s="54"/>
      <c r="JIH51" s="54"/>
      <c r="JII51" s="54"/>
      <c r="JIO51" s="53"/>
      <c r="JIP51" s="54"/>
      <c r="JIQ51" s="54"/>
      <c r="JIR51" s="54"/>
      <c r="JIS51" s="54"/>
      <c r="JIT51" s="54"/>
      <c r="JIU51" s="54"/>
      <c r="JJA51" s="53"/>
      <c r="JJB51" s="54"/>
      <c r="JJC51" s="54"/>
      <c r="JJD51" s="54"/>
      <c r="JJE51" s="54"/>
      <c r="JJF51" s="54"/>
      <c r="JJG51" s="54"/>
      <c r="JJM51" s="53"/>
      <c r="JJN51" s="54"/>
      <c r="JJO51" s="54"/>
      <c r="JJP51" s="54"/>
      <c r="JJQ51" s="54"/>
      <c r="JJR51" s="54"/>
      <c r="JJS51" s="54"/>
      <c r="JJY51" s="53"/>
      <c r="JJZ51" s="54"/>
      <c r="JKA51" s="54"/>
      <c r="JKB51" s="54"/>
      <c r="JKC51" s="54"/>
      <c r="JKD51" s="54"/>
      <c r="JKE51" s="54"/>
      <c r="JKK51" s="53"/>
      <c r="JKL51" s="54"/>
      <c r="JKM51" s="54"/>
      <c r="JKN51" s="54"/>
      <c r="JKO51" s="54"/>
      <c r="JKP51" s="54"/>
      <c r="JKQ51" s="54"/>
      <c r="JKW51" s="53"/>
      <c r="JKX51" s="54"/>
      <c r="JKY51" s="54"/>
      <c r="JKZ51" s="54"/>
      <c r="JLA51" s="54"/>
      <c r="JLB51" s="54"/>
      <c r="JLC51" s="54"/>
      <c r="JLI51" s="53"/>
      <c r="JLJ51" s="54"/>
      <c r="JLK51" s="54"/>
      <c r="JLL51" s="54"/>
      <c r="JLM51" s="54"/>
      <c r="JLN51" s="54"/>
      <c r="JLO51" s="54"/>
      <c r="JLU51" s="53"/>
      <c r="JLV51" s="54"/>
      <c r="JLW51" s="54"/>
      <c r="JLX51" s="54"/>
      <c r="JLY51" s="54"/>
      <c r="JLZ51" s="54"/>
      <c r="JMA51" s="54"/>
      <c r="JMG51" s="53"/>
      <c r="JMH51" s="54"/>
      <c r="JMI51" s="54"/>
      <c r="JMJ51" s="54"/>
      <c r="JMK51" s="54"/>
      <c r="JML51" s="54"/>
      <c r="JMM51" s="54"/>
      <c r="JMS51" s="53"/>
      <c r="JMT51" s="54"/>
      <c r="JMU51" s="54"/>
      <c r="JMV51" s="54"/>
      <c r="JMW51" s="54"/>
      <c r="JMX51" s="54"/>
      <c r="JMY51" s="54"/>
      <c r="JNE51" s="53"/>
      <c r="JNF51" s="54"/>
      <c r="JNG51" s="54"/>
      <c r="JNH51" s="54"/>
      <c r="JNI51" s="54"/>
      <c r="JNJ51" s="54"/>
      <c r="JNK51" s="54"/>
      <c r="JNQ51" s="53"/>
      <c r="JNR51" s="54"/>
      <c r="JNS51" s="54"/>
      <c r="JNT51" s="54"/>
      <c r="JNU51" s="54"/>
      <c r="JNV51" s="54"/>
      <c r="JNW51" s="54"/>
      <c r="JOC51" s="53"/>
      <c r="JOD51" s="54"/>
      <c r="JOE51" s="54"/>
      <c r="JOF51" s="54"/>
      <c r="JOG51" s="54"/>
      <c r="JOH51" s="54"/>
      <c r="JOI51" s="54"/>
      <c r="JOO51" s="53"/>
      <c r="JOP51" s="54"/>
      <c r="JOQ51" s="54"/>
      <c r="JOR51" s="54"/>
      <c r="JOS51" s="54"/>
      <c r="JOT51" s="54"/>
      <c r="JOU51" s="54"/>
      <c r="JPA51" s="53"/>
      <c r="JPB51" s="54"/>
      <c r="JPC51" s="54"/>
      <c r="JPD51" s="54"/>
      <c r="JPE51" s="54"/>
      <c r="JPF51" s="54"/>
      <c r="JPG51" s="54"/>
      <c r="JPM51" s="53"/>
      <c r="JPN51" s="54"/>
      <c r="JPO51" s="54"/>
      <c r="JPP51" s="54"/>
      <c r="JPQ51" s="54"/>
      <c r="JPR51" s="54"/>
      <c r="JPS51" s="54"/>
      <c r="JPY51" s="53"/>
      <c r="JPZ51" s="54"/>
      <c r="JQA51" s="54"/>
      <c r="JQB51" s="54"/>
      <c r="JQC51" s="54"/>
      <c r="JQD51" s="54"/>
      <c r="JQE51" s="54"/>
      <c r="JQK51" s="53"/>
      <c r="JQL51" s="54"/>
      <c r="JQM51" s="54"/>
      <c r="JQN51" s="54"/>
      <c r="JQO51" s="54"/>
      <c r="JQP51" s="54"/>
      <c r="JQQ51" s="54"/>
      <c r="JQW51" s="53"/>
      <c r="JQX51" s="54"/>
      <c r="JQY51" s="54"/>
      <c r="JQZ51" s="54"/>
      <c r="JRA51" s="54"/>
      <c r="JRB51" s="54"/>
      <c r="JRC51" s="54"/>
      <c r="JRI51" s="53"/>
      <c r="JRJ51" s="54"/>
      <c r="JRK51" s="54"/>
      <c r="JRL51" s="54"/>
      <c r="JRM51" s="54"/>
      <c r="JRN51" s="54"/>
      <c r="JRO51" s="54"/>
      <c r="JRU51" s="53"/>
      <c r="JRV51" s="54"/>
      <c r="JRW51" s="54"/>
      <c r="JRX51" s="54"/>
      <c r="JRY51" s="54"/>
      <c r="JRZ51" s="54"/>
      <c r="JSA51" s="54"/>
      <c r="JSG51" s="53"/>
      <c r="JSH51" s="54"/>
      <c r="JSI51" s="54"/>
      <c r="JSJ51" s="54"/>
      <c r="JSK51" s="54"/>
      <c r="JSL51" s="54"/>
      <c r="JSM51" s="54"/>
      <c r="JSS51" s="53"/>
      <c r="JST51" s="54"/>
      <c r="JSU51" s="54"/>
      <c r="JSV51" s="54"/>
      <c r="JSW51" s="54"/>
      <c r="JSX51" s="54"/>
      <c r="JSY51" s="54"/>
      <c r="JTE51" s="53"/>
      <c r="JTF51" s="54"/>
      <c r="JTG51" s="54"/>
      <c r="JTH51" s="54"/>
      <c r="JTI51" s="54"/>
      <c r="JTJ51" s="54"/>
      <c r="JTK51" s="54"/>
      <c r="JTQ51" s="53"/>
      <c r="JTR51" s="54"/>
      <c r="JTS51" s="54"/>
      <c r="JTT51" s="54"/>
      <c r="JTU51" s="54"/>
      <c r="JTV51" s="54"/>
      <c r="JTW51" s="54"/>
      <c r="JUC51" s="53"/>
      <c r="JUD51" s="54"/>
      <c r="JUE51" s="54"/>
      <c r="JUF51" s="54"/>
      <c r="JUG51" s="54"/>
      <c r="JUH51" s="54"/>
      <c r="JUI51" s="54"/>
      <c r="JUO51" s="53"/>
      <c r="JUP51" s="54"/>
      <c r="JUQ51" s="54"/>
      <c r="JUR51" s="54"/>
      <c r="JUS51" s="54"/>
      <c r="JUT51" s="54"/>
      <c r="JUU51" s="54"/>
      <c r="JVA51" s="53"/>
      <c r="JVB51" s="54"/>
      <c r="JVC51" s="54"/>
      <c r="JVD51" s="54"/>
      <c r="JVE51" s="54"/>
      <c r="JVF51" s="54"/>
      <c r="JVG51" s="54"/>
      <c r="JVM51" s="53"/>
      <c r="JVN51" s="54"/>
      <c r="JVO51" s="54"/>
      <c r="JVP51" s="54"/>
      <c r="JVQ51" s="54"/>
      <c r="JVR51" s="54"/>
      <c r="JVS51" s="54"/>
      <c r="JVY51" s="53"/>
      <c r="JVZ51" s="54"/>
      <c r="JWA51" s="54"/>
      <c r="JWB51" s="54"/>
      <c r="JWC51" s="54"/>
      <c r="JWD51" s="54"/>
      <c r="JWE51" s="54"/>
      <c r="JWK51" s="53"/>
      <c r="JWL51" s="54"/>
      <c r="JWM51" s="54"/>
      <c r="JWN51" s="54"/>
      <c r="JWO51" s="54"/>
      <c r="JWP51" s="54"/>
      <c r="JWQ51" s="54"/>
      <c r="JWW51" s="53"/>
      <c r="JWX51" s="54"/>
      <c r="JWY51" s="54"/>
      <c r="JWZ51" s="54"/>
      <c r="JXA51" s="54"/>
      <c r="JXB51" s="54"/>
      <c r="JXC51" s="54"/>
      <c r="JXI51" s="53"/>
      <c r="JXJ51" s="54"/>
      <c r="JXK51" s="54"/>
      <c r="JXL51" s="54"/>
      <c r="JXM51" s="54"/>
      <c r="JXN51" s="54"/>
      <c r="JXO51" s="54"/>
      <c r="JXU51" s="53"/>
      <c r="JXV51" s="54"/>
      <c r="JXW51" s="54"/>
      <c r="JXX51" s="54"/>
      <c r="JXY51" s="54"/>
      <c r="JXZ51" s="54"/>
      <c r="JYA51" s="54"/>
      <c r="JYG51" s="53"/>
      <c r="JYH51" s="54"/>
      <c r="JYI51" s="54"/>
      <c r="JYJ51" s="54"/>
      <c r="JYK51" s="54"/>
      <c r="JYL51" s="54"/>
      <c r="JYM51" s="54"/>
      <c r="JYS51" s="53"/>
      <c r="JYT51" s="54"/>
      <c r="JYU51" s="54"/>
      <c r="JYV51" s="54"/>
      <c r="JYW51" s="54"/>
      <c r="JYX51" s="54"/>
      <c r="JYY51" s="54"/>
      <c r="JZE51" s="53"/>
      <c r="JZF51" s="54"/>
      <c r="JZG51" s="54"/>
      <c r="JZH51" s="54"/>
      <c r="JZI51" s="54"/>
      <c r="JZJ51" s="54"/>
      <c r="JZK51" s="54"/>
      <c r="JZQ51" s="53"/>
      <c r="JZR51" s="54"/>
      <c r="JZS51" s="54"/>
      <c r="JZT51" s="54"/>
      <c r="JZU51" s="54"/>
      <c r="JZV51" s="54"/>
      <c r="JZW51" s="54"/>
      <c r="KAC51" s="53"/>
      <c r="KAD51" s="54"/>
      <c r="KAE51" s="54"/>
      <c r="KAF51" s="54"/>
      <c r="KAG51" s="54"/>
      <c r="KAH51" s="54"/>
      <c r="KAI51" s="54"/>
      <c r="KAO51" s="53"/>
      <c r="KAP51" s="54"/>
      <c r="KAQ51" s="54"/>
      <c r="KAR51" s="54"/>
      <c r="KAS51" s="54"/>
      <c r="KAT51" s="54"/>
      <c r="KAU51" s="54"/>
      <c r="KBA51" s="53"/>
      <c r="KBB51" s="54"/>
      <c r="KBC51" s="54"/>
      <c r="KBD51" s="54"/>
      <c r="KBE51" s="54"/>
      <c r="KBF51" s="54"/>
      <c r="KBG51" s="54"/>
      <c r="KBM51" s="53"/>
      <c r="KBN51" s="54"/>
      <c r="KBO51" s="54"/>
      <c r="KBP51" s="54"/>
      <c r="KBQ51" s="54"/>
      <c r="KBR51" s="54"/>
      <c r="KBS51" s="54"/>
      <c r="KBY51" s="53"/>
      <c r="KBZ51" s="54"/>
      <c r="KCA51" s="54"/>
      <c r="KCB51" s="54"/>
      <c r="KCC51" s="54"/>
      <c r="KCD51" s="54"/>
      <c r="KCE51" s="54"/>
      <c r="KCK51" s="53"/>
      <c r="KCL51" s="54"/>
      <c r="KCM51" s="54"/>
      <c r="KCN51" s="54"/>
      <c r="KCO51" s="54"/>
      <c r="KCP51" s="54"/>
      <c r="KCQ51" s="54"/>
      <c r="KCW51" s="53"/>
      <c r="KCX51" s="54"/>
      <c r="KCY51" s="54"/>
      <c r="KCZ51" s="54"/>
      <c r="KDA51" s="54"/>
      <c r="KDB51" s="54"/>
      <c r="KDC51" s="54"/>
      <c r="KDI51" s="53"/>
      <c r="KDJ51" s="54"/>
      <c r="KDK51" s="54"/>
      <c r="KDL51" s="54"/>
      <c r="KDM51" s="54"/>
      <c r="KDN51" s="54"/>
      <c r="KDO51" s="54"/>
      <c r="KDU51" s="53"/>
      <c r="KDV51" s="54"/>
      <c r="KDW51" s="54"/>
      <c r="KDX51" s="54"/>
      <c r="KDY51" s="54"/>
      <c r="KDZ51" s="54"/>
      <c r="KEA51" s="54"/>
      <c r="KEG51" s="53"/>
      <c r="KEH51" s="54"/>
      <c r="KEI51" s="54"/>
      <c r="KEJ51" s="54"/>
      <c r="KEK51" s="54"/>
      <c r="KEL51" s="54"/>
      <c r="KEM51" s="54"/>
      <c r="KES51" s="53"/>
      <c r="KET51" s="54"/>
      <c r="KEU51" s="54"/>
      <c r="KEV51" s="54"/>
      <c r="KEW51" s="54"/>
      <c r="KEX51" s="54"/>
      <c r="KEY51" s="54"/>
      <c r="KFE51" s="53"/>
      <c r="KFF51" s="54"/>
      <c r="KFG51" s="54"/>
      <c r="KFH51" s="54"/>
      <c r="KFI51" s="54"/>
      <c r="KFJ51" s="54"/>
      <c r="KFK51" s="54"/>
      <c r="KFQ51" s="53"/>
      <c r="KFR51" s="54"/>
      <c r="KFS51" s="54"/>
      <c r="KFT51" s="54"/>
      <c r="KFU51" s="54"/>
      <c r="KFV51" s="54"/>
      <c r="KFW51" s="54"/>
      <c r="KGC51" s="53"/>
      <c r="KGD51" s="54"/>
      <c r="KGE51" s="54"/>
      <c r="KGF51" s="54"/>
      <c r="KGG51" s="54"/>
      <c r="KGH51" s="54"/>
      <c r="KGI51" s="54"/>
      <c r="KGO51" s="53"/>
      <c r="KGP51" s="54"/>
      <c r="KGQ51" s="54"/>
      <c r="KGR51" s="54"/>
      <c r="KGS51" s="54"/>
      <c r="KGT51" s="54"/>
      <c r="KGU51" s="54"/>
      <c r="KHA51" s="53"/>
      <c r="KHB51" s="54"/>
      <c r="KHC51" s="54"/>
      <c r="KHD51" s="54"/>
      <c r="KHE51" s="54"/>
      <c r="KHF51" s="54"/>
      <c r="KHG51" s="54"/>
      <c r="KHM51" s="53"/>
      <c r="KHN51" s="54"/>
      <c r="KHO51" s="54"/>
      <c r="KHP51" s="54"/>
      <c r="KHQ51" s="54"/>
      <c r="KHR51" s="54"/>
      <c r="KHS51" s="54"/>
      <c r="KHY51" s="53"/>
      <c r="KHZ51" s="54"/>
      <c r="KIA51" s="54"/>
      <c r="KIB51" s="54"/>
      <c r="KIC51" s="54"/>
      <c r="KID51" s="54"/>
      <c r="KIE51" s="54"/>
      <c r="KIK51" s="53"/>
      <c r="KIL51" s="54"/>
      <c r="KIM51" s="54"/>
      <c r="KIN51" s="54"/>
      <c r="KIO51" s="54"/>
      <c r="KIP51" s="54"/>
      <c r="KIQ51" s="54"/>
      <c r="KIW51" s="53"/>
      <c r="KIX51" s="54"/>
      <c r="KIY51" s="54"/>
      <c r="KIZ51" s="54"/>
      <c r="KJA51" s="54"/>
      <c r="KJB51" s="54"/>
      <c r="KJC51" s="54"/>
      <c r="KJI51" s="53"/>
      <c r="KJJ51" s="54"/>
      <c r="KJK51" s="54"/>
      <c r="KJL51" s="54"/>
      <c r="KJM51" s="54"/>
      <c r="KJN51" s="54"/>
      <c r="KJO51" s="54"/>
      <c r="KJU51" s="53"/>
      <c r="KJV51" s="54"/>
      <c r="KJW51" s="54"/>
      <c r="KJX51" s="54"/>
      <c r="KJY51" s="54"/>
      <c r="KJZ51" s="54"/>
      <c r="KKA51" s="54"/>
      <c r="KKG51" s="53"/>
      <c r="KKH51" s="54"/>
      <c r="KKI51" s="54"/>
      <c r="KKJ51" s="54"/>
      <c r="KKK51" s="54"/>
      <c r="KKL51" s="54"/>
      <c r="KKM51" s="54"/>
      <c r="KKS51" s="53"/>
      <c r="KKT51" s="54"/>
      <c r="KKU51" s="54"/>
      <c r="KKV51" s="54"/>
      <c r="KKW51" s="54"/>
      <c r="KKX51" s="54"/>
      <c r="KKY51" s="54"/>
      <c r="KLE51" s="53"/>
      <c r="KLF51" s="54"/>
      <c r="KLG51" s="54"/>
      <c r="KLH51" s="54"/>
      <c r="KLI51" s="54"/>
      <c r="KLJ51" s="54"/>
      <c r="KLK51" s="54"/>
      <c r="KLQ51" s="53"/>
      <c r="KLR51" s="54"/>
      <c r="KLS51" s="54"/>
      <c r="KLT51" s="54"/>
      <c r="KLU51" s="54"/>
      <c r="KLV51" s="54"/>
      <c r="KLW51" s="54"/>
      <c r="KMC51" s="53"/>
      <c r="KMD51" s="54"/>
      <c r="KME51" s="54"/>
      <c r="KMF51" s="54"/>
      <c r="KMG51" s="54"/>
      <c r="KMH51" s="54"/>
      <c r="KMI51" s="54"/>
      <c r="KMO51" s="53"/>
      <c r="KMP51" s="54"/>
      <c r="KMQ51" s="54"/>
      <c r="KMR51" s="54"/>
      <c r="KMS51" s="54"/>
      <c r="KMT51" s="54"/>
      <c r="KMU51" s="54"/>
      <c r="KNA51" s="53"/>
      <c r="KNB51" s="54"/>
      <c r="KNC51" s="54"/>
      <c r="KND51" s="54"/>
      <c r="KNE51" s="54"/>
      <c r="KNF51" s="54"/>
      <c r="KNG51" s="54"/>
      <c r="KNM51" s="53"/>
      <c r="KNN51" s="54"/>
      <c r="KNO51" s="54"/>
      <c r="KNP51" s="54"/>
      <c r="KNQ51" s="54"/>
      <c r="KNR51" s="54"/>
      <c r="KNS51" s="54"/>
      <c r="KNY51" s="53"/>
      <c r="KNZ51" s="54"/>
      <c r="KOA51" s="54"/>
      <c r="KOB51" s="54"/>
      <c r="KOC51" s="54"/>
      <c r="KOD51" s="54"/>
      <c r="KOE51" s="54"/>
      <c r="KOK51" s="53"/>
      <c r="KOL51" s="54"/>
      <c r="KOM51" s="54"/>
      <c r="KON51" s="54"/>
      <c r="KOO51" s="54"/>
      <c r="KOP51" s="54"/>
      <c r="KOQ51" s="54"/>
      <c r="KOW51" s="53"/>
      <c r="KOX51" s="54"/>
      <c r="KOY51" s="54"/>
      <c r="KOZ51" s="54"/>
      <c r="KPA51" s="54"/>
      <c r="KPB51" s="54"/>
      <c r="KPC51" s="54"/>
      <c r="KPI51" s="53"/>
      <c r="KPJ51" s="54"/>
      <c r="KPK51" s="54"/>
      <c r="KPL51" s="54"/>
      <c r="KPM51" s="54"/>
      <c r="KPN51" s="54"/>
      <c r="KPO51" s="54"/>
      <c r="KPU51" s="53"/>
      <c r="KPV51" s="54"/>
      <c r="KPW51" s="54"/>
      <c r="KPX51" s="54"/>
      <c r="KPY51" s="54"/>
      <c r="KPZ51" s="54"/>
      <c r="KQA51" s="54"/>
      <c r="KQG51" s="53"/>
      <c r="KQH51" s="54"/>
      <c r="KQI51" s="54"/>
      <c r="KQJ51" s="54"/>
      <c r="KQK51" s="54"/>
      <c r="KQL51" s="54"/>
      <c r="KQM51" s="54"/>
      <c r="KQS51" s="53"/>
      <c r="KQT51" s="54"/>
      <c r="KQU51" s="54"/>
      <c r="KQV51" s="54"/>
      <c r="KQW51" s="54"/>
      <c r="KQX51" s="54"/>
      <c r="KQY51" s="54"/>
      <c r="KRE51" s="53"/>
      <c r="KRF51" s="54"/>
      <c r="KRG51" s="54"/>
      <c r="KRH51" s="54"/>
      <c r="KRI51" s="54"/>
      <c r="KRJ51" s="54"/>
      <c r="KRK51" s="54"/>
      <c r="KRQ51" s="53"/>
      <c r="KRR51" s="54"/>
      <c r="KRS51" s="54"/>
      <c r="KRT51" s="54"/>
      <c r="KRU51" s="54"/>
      <c r="KRV51" s="54"/>
      <c r="KRW51" s="54"/>
      <c r="KSC51" s="53"/>
      <c r="KSD51" s="54"/>
      <c r="KSE51" s="54"/>
      <c r="KSF51" s="54"/>
      <c r="KSG51" s="54"/>
      <c r="KSH51" s="54"/>
      <c r="KSI51" s="54"/>
      <c r="KSO51" s="53"/>
      <c r="KSP51" s="54"/>
      <c r="KSQ51" s="54"/>
      <c r="KSR51" s="54"/>
      <c r="KSS51" s="54"/>
      <c r="KST51" s="54"/>
      <c r="KSU51" s="54"/>
      <c r="KTA51" s="53"/>
      <c r="KTB51" s="54"/>
      <c r="KTC51" s="54"/>
      <c r="KTD51" s="54"/>
      <c r="KTE51" s="54"/>
      <c r="KTF51" s="54"/>
      <c r="KTG51" s="54"/>
      <c r="KTM51" s="53"/>
      <c r="KTN51" s="54"/>
      <c r="KTO51" s="54"/>
      <c r="KTP51" s="54"/>
      <c r="KTQ51" s="54"/>
      <c r="KTR51" s="54"/>
      <c r="KTS51" s="54"/>
      <c r="KTY51" s="53"/>
      <c r="KTZ51" s="54"/>
      <c r="KUA51" s="54"/>
      <c r="KUB51" s="54"/>
      <c r="KUC51" s="54"/>
      <c r="KUD51" s="54"/>
      <c r="KUE51" s="54"/>
      <c r="KUK51" s="53"/>
      <c r="KUL51" s="54"/>
      <c r="KUM51" s="54"/>
      <c r="KUN51" s="54"/>
      <c r="KUO51" s="54"/>
      <c r="KUP51" s="54"/>
      <c r="KUQ51" s="54"/>
      <c r="KUW51" s="53"/>
      <c r="KUX51" s="54"/>
      <c r="KUY51" s="54"/>
      <c r="KUZ51" s="54"/>
      <c r="KVA51" s="54"/>
      <c r="KVB51" s="54"/>
      <c r="KVC51" s="54"/>
      <c r="KVI51" s="53"/>
      <c r="KVJ51" s="54"/>
      <c r="KVK51" s="54"/>
      <c r="KVL51" s="54"/>
      <c r="KVM51" s="54"/>
      <c r="KVN51" s="54"/>
      <c r="KVO51" s="54"/>
      <c r="KVU51" s="53"/>
      <c r="KVV51" s="54"/>
      <c r="KVW51" s="54"/>
      <c r="KVX51" s="54"/>
      <c r="KVY51" s="54"/>
      <c r="KVZ51" s="54"/>
      <c r="KWA51" s="54"/>
      <c r="KWG51" s="53"/>
      <c r="KWH51" s="54"/>
      <c r="KWI51" s="54"/>
      <c r="KWJ51" s="54"/>
      <c r="KWK51" s="54"/>
      <c r="KWL51" s="54"/>
      <c r="KWM51" s="54"/>
      <c r="KWS51" s="53"/>
      <c r="KWT51" s="54"/>
      <c r="KWU51" s="54"/>
      <c r="KWV51" s="54"/>
      <c r="KWW51" s="54"/>
      <c r="KWX51" s="54"/>
      <c r="KWY51" s="54"/>
      <c r="KXE51" s="53"/>
      <c r="KXF51" s="54"/>
      <c r="KXG51" s="54"/>
      <c r="KXH51" s="54"/>
      <c r="KXI51" s="54"/>
      <c r="KXJ51" s="54"/>
      <c r="KXK51" s="54"/>
      <c r="KXQ51" s="53"/>
      <c r="KXR51" s="54"/>
      <c r="KXS51" s="54"/>
      <c r="KXT51" s="54"/>
      <c r="KXU51" s="54"/>
      <c r="KXV51" s="54"/>
      <c r="KXW51" s="54"/>
      <c r="KYC51" s="53"/>
      <c r="KYD51" s="54"/>
      <c r="KYE51" s="54"/>
      <c r="KYF51" s="54"/>
      <c r="KYG51" s="54"/>
      <c r="KYH51" s="54"/>
      <c r="KYI51" s="54"/>
      <c r="KYO51" s="53"/>
      <c r="KYP51" s="54"/>
      <c r="KYQ51" s="54"/>
      <c r="KYR51" s="54"/>
      <c r="KYS51" s="54"/>
      <c r="KYT51" s="54"/>
      <c r="KYU51" s="54"/>
      <c r="KZA51" s="53"/>
      <c r="KZB51" s="54"/>
      <c r="KZC51" s="54"/>
      <c r="KZD51" s="54"/>
      <c r="KZE51" s="54"/>
      <c r="KZF51" s="54"/>
      <c r="KZG51" s="54"/>
      <c r="KZM51" s="53"/>
      <c r="KZN51" s="54"/>
      <c r="KZO51" s="54"/>
      <c r="KZP51" s="54"/>
      <c r="KZQ51" s="54"/>
      <c r="KZR51" s="54"/>
      <c r="KZS51" s="54"/>
      <c r="KZY51" s="53"/>
      <c r="KZZ51" s="54"/>
      <c r="LAA51" s="54"/>
      <c r="LAB51" s="54"/>
      <c r="LAC51" s="54"/>
      <c r="LAD51" s="54"/>
      <c r="LAE51" s="54"/>
      <c r="LAK51" s="53"/>
      <c r="LAL51" s="54"/>
      <c r="LAM51" s="54"/>
      <c r="LAN51" s="54"/>
      <c r="LAO51" s="54"/>
      <c r="LAP51" s="54"/>
      <c r="LAQ51" s="54"/>
      <c r="LAW51" s="53"/>
      <c r="LAX51" s="54"/>
      <c r="LAY51" s="54"/>
      <c r="LAZ51" s="54"/>
      <c r="LBA51" s="54"/>
      <c r="LBB51" s="54"/>
      <c r="LBC51" s="54"/>
      <c r="LBI51" s="53"/>
      <c r="LBJ51" s="54"/>
      <c r="LBK51" s="54"/>
      <c r="LBL51" s="54"/>
      <c r="LBM51" s="54"/>
      <c r="LBN51" s="54"/>
      <c r="LBO51" s="54"/>
      <c r="LBU51" s="53"/>
      <c r="LBV51" s="54"/>
      <c r="LBW51" s="54"/>
      <c r="LBX51" s="54"/>
      <c r="LBY51" s="54"/>
      <c r="LBZ51" s="54"/>
      <c r="LCA51" s="54"/>
      <c r="LCG51" s="53"/>
      <c r="LCH51" s="54"/>
      <c r="LCI51" s="54"/>
      <c r="LCJ51" s="54"/>
      <c r="LCK51" s="54"/>
      <c r="LCL51" s="54"/>
      <c r="LCM51" s="54"/>
      <c r="LCS51" s="53"/>
      <c r="LCT51" s="54"/>
      <c r="LCU51" s="54"/>
      <c r="LCV51" s="54"/>
      <c r="LCW51" s="54"/>
      <c r="LCX51" s="54"/>
      <c r="LCY51" s="54"/>
      <c r="LDE51" s="53"/>
      <c r="LDF51" s="54"/>
      <c r="LDG51" s="54"/>
      <c r="LDH51" s="54"/>
      <c r="LDI51" s="54"/>
      <c r="LDJ51" s="54"/>
      <c r="LDK51" s="54"/>
      <c r="LDQ51" s="53"/>
      <c r="LDR51" s="54"/>
      <c r="LDS51" s="54"/>
      <c r="LDT51" s="54"/>
      <c r="LDU51" s="54"/>
      <c r="LDV51" s="54"/>
      <c r="LDW51" s="54"/>
      <c r="LEC51" s="53"/>
      <c r="LED51" s="54"/>
      <c r="LEE51" s="54"/>
      <c r="LEF51" s="54"/>
      <c r="LEG51" s="54"/>
      <c r="LEH51" s="54"/>
      <c r="LEI51" s="54"/>
      <c r="LEO51" s="53"/>
      <c r="LEP51" s="54"/>
      <c r="LEQ51" s="54"/>
      <c r="LER51" s="54"/>
      <c r="LES51" s="54"/>
      <c r="LET51" s="54"/>
      <c r="LEU51" s="54"/>
      <c r="LFA51" s="53"/>
      <c r="LFB51" s="54"/>
      <c r="LFC51" s="54"/>
      <c r="LFD51" s="54"/>
      <c r="LFE51" s="54"/>
      <c r="LFF51" s="54"/>
      <c r="LFG51" s="54"/>
      <c r="LFM51" s="53"/>
      <c r="LFN51" s="54"/>
      <c r="LFO51" s="54"/>
      <c r="LFP51" s="54"/>
      <c r="LFQ51" s="54"/>
      <c r="LFR51" s="54"/>
      <c r="LFS51" s="54"/>
      <c r="LFY51" s="53"/>
      <c r="LFZ51" s="54"/>
      <c r="LGA51" s="54"/>
      <c r="LGB51" s="54"/>
      <c r="LGC51" s="54"/>
      <c r="LGD51" s="54"/>
      <c r="LGE51" s="54"/>
      <c r="LGK51" s="53"/>
      <c r="LGL51" s="54"/>
      <c r="LGM51" s="54"/>
      <c r="LGN51" s="54"/>
      <c r="LGO51" s="54"/>
      <c r="LGP51" s="54"/>
      <c r="LGQ51" s="54"/>
      <c r="LGW51" s="53"/>
      <c r="LGX51" s="54"/>
      <c r="LGY51" s="54"/>
      <c r="LGZ51" s="54"/>
      <c r="LHA51" s="54"/>
      <c r="LHB51" s="54"/>
      <c r="LHC51" s="54"/>
      <c r="LHI51" s="53"/>
      <c r="LHJ51" s="54"/>
      <c r="LHK51" s="54"/>
      <c r="LHL51" s="54"/>
      <c r="LHM51" s="54"/>
      <c r="LHN51" s="54"/>
      <c r="LHO51" s="54"/>
      <c r="LHU51" s="53"/>
      <c r="LHV51" s="54"/>
      <c r="LHW51" s="54"/>
      <c r="LHX51" s="54"/>
      <c r="LHY51" s="54"/>
      <c r="LHZ51" s="54"/>
      <c r="LIA51" s="54"/>
      <c r="LIG51" s="53"/>
      <c r="LIH51" s="54"/>
      <c r="LII51" s="54"/>
      <c r="LIJ51" s="54"/>
      <c r="LIK51" s="54"/>
      <c r="LIL51" s="54"/>
      <c r="LIM51" s="54"/>
      <c r="LIS51" s="53"/>
      <c r="LIT51" s="54"/>
      <c r="LIU51" s="54"/>
      <c r="LIV51" s="54"/>
      <c r="LIW51" s="54"/>
      <c r="LIX51" s="54"/>
      <c r="LIY51" s="54"/>
      <c r="LJE51" s="53"/>
      <c r="LJF51" s="54"/>
      <c r="LJG51" s="54"/>
      <c r="LJH51" s="54"/>
      <c r="LJI51" s="54"/>
      <c r="LJJ51" s="54"/>
      <c r="LJK51" s="54"/>
      <c r="LJQ51" s="53"/>
      <c r="LJR51" s="54"/>
      <c r="LJS51" s="54"/>
      <c r="LJT51" s="54"/>
      <c r="LJU51" s="54"/>
      <c r="LJV51" s="54"/>
      <c r="LJW51" s="54"/>
      <c r="LKC51" s="53"/>
      <c r="LKD51" s="54"/>
      <c r="LKE51" s="54"/>
      <c r="LKF51" s="54"/>
      <c r="LKG51" s="54"/>
      <c r="LKH51" s="54"/>
      <c r="LKI51" s="54"/>
      <c r="LKO51" s="53"/>
      <c r="LKP51" s="54"/>
      <c r="LKQ51" s="54"/>
      <c r="LKR51" s="54"/>
      <c r="LKS51" s="54"/>
      <c r="LKT51" s="54"/>
      <c r="LKU51" s="54"/>
      <c r="LLA51" s="53"/>
      <c r="LLB51" s="54"/>
      <c r="LLC51" s="54"/>
      <c r="LLD51" s="54"/>
      <c r="LLE51" s="54"/>
      <c r="LLF51" s="54"/>
      <c r="LLG51" s="54"/>
      <c r="LLM51" s="53"/>
      <c r="LLN51" s="54"/>
      <c r="LLO51" s="54"/>
      <c r="LLP51" s="54"/>
      <c r="LLQ51" s="54"/>
      <c r="LLR51" s="54"/>
      <c r="LLS51" s="54"/>
      <c r="LLY51" s="53"/>
      <c r="LLZ51" s="54"/>
      <c r="LMA51" s="54"/>
      <c r="LMB51" s="54"/>
      <c r="LMC51" s="54"/>
      <c r="LMD51" s="54"/>
      <c r="LME51" s="54"/>
      <c r="LMK51" s="53"/>
      <c r="LML51" s="54"/>
      <c r="LMM51" s="54"/>
      <c r="LMN51" s="54"/>
      <c r="LMO51" s="54"/>
      <c r="LMP51" s="54"/>
      <c r="LMQ51" s="54"/>
      <c r="LMW51" s="53"/>
      <c r="LMX51" s="54"/>
      <c r="LMY51" s="54"/>
      <c r="LMZ51" s="54"/>
      <c r="LNA51" s="54"/>
      <c r="LNB51" s="54"/>
      <c r="LNC51" s="54"/>
      <c r="LNI51" s="53"/>
      <c r="LNJ51" s="54"/>
      <c r="LNK51" s="54"/>
      <c r="LNL51" s="54"/>
      <c r="LNM51" s="54"/>
      <c r="LNN51" s="54"/>
      <c r="LNO51" s="54"/>
      <c r="LNU51" s="53"/>
      <c r="LNV51" s="54"/>
      <c r="LNW51" s="54"/>
      <c r="LNX51" s="54"/>
      <c r="LNY51" s="54"/>
      <c r="LNZ51" s="54"/>
      <c r="LOA51" s="54"/>
      <c r="LOG51" s="53"/>
      <c r="LOH51" s="54"/>
      <c r="LOI51" s="54"/>
      <c r="LOJ51" s="54"/>
      <c r="LOK51" s="54"/>
      <c r="LOL51" s="54"/>
      <c r="LOM51" s="54"/>
      <c r="LOS51" s="53"/>
      <c r="LOT51" s="54"/>
      <c r="LOU51" s="54"/>
      <c r="LOV51" s="54"/>
      <c r="LOW51" s="54"/>
      <c r="LOX51" s="54"/>
      <c r="LOY51" s="54"/>
      <c r="LPE51" s="53"/>
      <c r="LPF51" s="54"/>
      <c r="LPG51" s="54"/>
      <c r="LPH51" s="54"/>
      <c r="LPI51" s="54"/>
      <c r="LPJ51" s="54"/>
      <c r="LPK51" s="54"/>
      <c r="LPQ51" s="53"/>
      <c r="LPR51" s="54"/>
      <c r="LPS51" s="54"/>
      <c r="LPT51" s="54"/>
      <c r="LPU51" s="54"/>
      <c r="LPV51" s="54"/>
      <c r="LPW51" s="54"/>
      <c r="LQC51" s="53"/>
      <c r="LQD51" s="54"/>
      <c r="LQE51" s="54"/>
      <c r="LQF51" s="54"/>
      <c r="LQG51" s="54"/>
      <c r="LQH51" s="54"/>
      <c r="LQI51" s="54"/>
      <c r="LQO51" s="53"/>
      <c r="LQP51" s="54"/>
      <c r="LQQ51" s="54"/>
      <c r="LQR51" s="54"/>
      <c r="LQS51" s="54"/>
      <c r="LQT51" s="54"/>
      <c r="LQU51" s="54"/>
      <c r="LRA51" s="53"/>
      <c r="LRB51" s="54"/>
      <c r="LRC51" s="54"/>
      <c r="LRD51" s="54"/>
      <c r="LRE51" s="54"/>
      <c r="LRF51" s="54"/>
      <c r="LRG51" s="54"/>
      <c r="LRM51" s="53"/>
      <c r="LRN51" s="54"/>
      <c r="LRO51" s="54"/>
      <c r="LRP51" s="54"/>
      <c r="LRQ51" s="54"/>
      <c r="LRR51" s="54"/>
      <c r="LRS51" s="54"/>
      <c r="LRY51" s="53"/>
      <c r="LRZ51" s="54"/>
      <c r="LSA51" s="54"/>
      <c r="LSB51" s="54"/>
      <c r="LSC51" s="54"/>
      <c r="LSD51" s="54"/>
      <c r="LSE51" s="54"/>
      <c r="LSK51" s="53"/>
      <c r="LSL51" s="54"/>
      <c r="LSM51" s="54"/>
      <c r="LSN51" s="54"/>
      <c r="LSO51" s="54"/>
      <c r="LSP51" s="54"/>
      <c r="LSQ51" s="54"/>
      <c r="LSW51" s="53"/>
      <c r="LSX51" s="54"/>
      <c r="LSY51" s="54"/>
      <c r="LSZ51" s="54"/>
      <c r="LTA51" s="54"/>
      <c r="LTB51" s="54"/>
      <c r="LTC51" s="54"/>
      <c r="LTI51" s="53"/>
      <c r="LTJ51" s="54"/>
      <c r="LTK51" s="54"/>
      <c r="LTL51" s="54"/>
      <c r="LTM51" s="54"/>
      <c r="LTN51" s="54"/>
      <c r="LTO51" s="54"/>
      <c r="LTU51" s="53"/>
      <c r="LTV51" s="54"/>
      <c r="LTW51" s="54"/>
      <c r="LTX51" s="54"/>
      <c r="LTY51" s="54"/>
      <c r="LTZ51" s="54"/>
      <c r="LUA51" s="54"/>
      <c r="LUG51" s="53"/>
      <c r="LUH51" s="54"/>
      <c r="LUI51" s="54"/>
      <c r="LUJ51" s="54"/>
      <c r="LUK51" s="54"/>
      <c r="LUL51" s="54"/>
      <c r="LUM51" s="54"/>
      <c r="LUS51" s="53"/>
      <c r="LUT51" s="54"/>
      <c r="LUU51" s="54"/>
      <c r="LUV51" s="54"/>
      <c r="LUW51" s="54"/>
      <c r="LUX51" s="54"/>
      <c r="LUY51" s="54"/>
      <c r="LVE51" s="53"/>
      <c r="LVF51" s="54"/>
      <c r="LVG51" s="54"/>
      <c r="LVH51" s="54"/>
      <c r="LVI51" s="54"/>
      <c r="LVJ51" s="54"/>
      <c r="LVK51" s="54"/>
      <c r="LVQ51" s="53"/>
      <c r="LVR51" s="54"/>
      <c r="LVS51" s="54"/>
      <c r="LVT51" s="54"/>
      <c r="LVU51" s="54"/>
      <c r="LVV51" s="54"/>
      <c r="LVW51" s="54"/>
      <c r="LWC51" s="53"/>
      <c r="LWD51" s="54"/>
      <c r="LWE51" s="54"/>
      <c r="LWF51" s="54"/>
      <c r="LWG51" s="54"/>
      <c r="LWH51" s="54"/>
      <c r="LWI51" s="54"/>
      <c r="LWO51" s="53"/>
      <c r="LWP51" s="54"/>
      <c r="LWQ51" s="54"/>
      <c r="LWR51" s="54"/>
      <c r="LWS51" s="54"/>
      <c r="LWT51" s="54"/>
      <c r="LWU51" s="54"/>
      <c r="LXA51" s="53"/>
      <c r="LXB51" s="54"/>
      <c r="LXC51" s="54"/>
      <c r="LXD51" s="54"/>
      <c r="LXE51" s="54"/>
      <c r="LXF51" s="54"/>
      <c r="LXG51" s="54"/>
      <c r="LXM51" s="53"/>
      <c r="LXN51" s="54"/>
      <c r="LXO51" s="54"/>
      <c r="LXP51" s="54"/>
      <c r="LXQ51" s="54"/>
      <c r="LXR51" s="54"/>
      <c r="LXS51" s="54"/>
      <c r="LXY51" s="53"/>
      <c r="LXZ51" s="54"/>
      <c r="LYA51" s="54"/>
      <c r="LYB51" s="54"/>
      <c r="LYC51" s="54"/>
      <c r="LYD51" s="54"/>
      <c r="LYE51" s="54"/>
      <c r="LYK51" s="53"/>
      <c r="LYL51" s="54"/>
      <c r="LYM51" s="54"/>
      <c r="LYN51" s="54"/>
      <c r="LYO51" s="54"/>
      <c r="LYP51" s="54"/>
      <c r="LYQ51" s="54"/>
      <c r="LYW51" s="53"/>
      <c r="LYX51" s="54"/>
      <c r="LYY51" s="54"/>
      <c r="LYZ51" s="54"/>
      <c r="LZA51" s="54"/>
      <c r="LZB51" s="54"/>
      <c r="LZC51" s="54"/>
      <c r="LZI51" s="53"/>
      <c r="LZJ51" s="54"/>
      <c r="LZK51" s="54"/>
      <c r="LZL51" s="54"/>
      <c r="LZM51" s="54"/>
      <c r="LZN51" s="54"/>
      <c r="LZO51" s="54"/>
      <c r="LZU51" s="53"/>
      <c r="LZV51" s="54"/>
      <c r="LZW51" s="54"/>
      <c r="LZX51" s="54"/>
      <c r="LZY51" s="54"/>
      <c r="LZZ51" s="54"/>
      <c r="MAA51" s="54"/>
      <c r="MAG51" s="53"/>
      <c r="MAH51" s="54"/>
      <c r="MAI51" s="54"/>
      <c r="MAJ51" s="54"/>
      <c r="MAK51" s="54"/>
      <c r="MAL51" s="54"/>
      <c r="MAM51" s="54"/>
      <c r="MAS51" s="53"/>
      <c r="MAT51" s="54"/>
      <c r="MAU51" s="54"/>
      <c r="MAV51" s="54"/>
      <c r="MAW51" s="54"/>
      <c r="MAX51" s="54"/>
      <c r="MAY51" s="54"/>
      <c r="MBE51" s="53"/>
      <c r="MBF51" s="54"/>
      <c r="MBG51" s="54"/>
      <c r="MBH51" s="54"/>
      <c r="MBI51" s="54"/>
      <c r="MBJ51" s="54"/>
      <c r="MBK51" s="54"/>
      <c r="MBQ51" s="53"/>
      <c r="MBR51" s="54"/>
      <c r="MBS51" s="54"/>
      <c r="MBT51" s="54"/>
      <c r="MBU51" s="54"/>
      <c r="MBV51" s="54"/>
      <c r="MBW51" s="54"/>
      <c r="MCC51" s="53"/>
      <c r="MCD51" s="54"/>
      <c r="MCE51" s="54"/>
      <c r="MCF51" s="54"/>
      <c r="MCG51" s="54"/>
      <c r="MCH51" s="54"/>
      <c r="MCI51" s="54"/>
      <c r="MCO51" s="53"/>
      <c r="MCP51" s="54"/>
      <c r="MCQ51" s="54"/>
      <c r="MCR51" s="54"/>
      <c r="MCS51" s="54"/>
      <c r="MCT51" s="54"/>
      <c r="MCU51" s="54"/>
      <c r="MDA51" s="53"/>
      <c r="MDB51" s="54"/>
      <c r="MDC51" s="54"/>
      <c r="MDD51" s="54"/>
      <c r="MDE51" s="54"/>
      <c r="MDF51" s="54"/>
      <c r="MDG51" s="54"/>
      <c r="MDM51" s="53"/>
      <c r="MDN51" s="54"/>
      <c r="MDO51" s="54"/>
      <c r="MDP51" s="54"/>
      <c r="MDQ51" s="54"/>
      <c r="MDR51" s="54"/>
      <c r="MDS51" s="54"/>
      <c r="MDY51" s="53"/>
      <c r="MDZ51" s="54"/>
      <c r="MEA51" s="54"/>
      <c r="MEB51" s="54"/>
      <c r="MEC51" s="54"/>
      <c r="MED51" s="54"/>
      <c r="MEE51" s="54"/>
      <c r="MEK51" s="53"/>
      <c r="MEL51" s="54"/>
      <c r="MEM51" s="54"/>
      <c r="MEN51" s="54"/>
      <c r="MEO51" s="54"/>
      <c r="MEP51" s="54"/>
      <c r="MEQ51" s="54"/>
      <c r="MEW51" s="53"/>
      <c r="MEX51" s="54"/>
      <c r="MEY51" s="54"/>
      <c r="MEZ51" s="54"/>
      <c r="MFA51" s="54"/>
      <c r="MFB51" s="54"/>
      <c r="MFC51" s="54"/>
      <c r="MFI51" s="53"/>
      <c r="MFJ51" s="54"/>
      <c r="MFK51" s="54"/>
      <c r="MFL51" s="54"/>
      <c r="MFM51" s="54"/>
      <c r="MFN51" s="54"/>
      <c r="MFO51" s="54"/>
      <c r="MFU51" s="53"/>
      <c r="MFV51" s="54"/>
      <c r="MFW51" s="54"/>
      <c r="MFX51" s="54"/>
      <c r="MFY51" s="54"/>
      <c r="MFZ51" s="54"/>
      <c r="MGA51" s="54"/>
      <c r="MGG51" s="53"/>
      <c r="MGH51" s="54"/>
      <c r="MGI51" s="54"/>
      <c r="MGJ51" s="54"/>
      <c r="MGK51" s="54"/>
      <c r="MGL51" s="54"/>
      <c r="MGM51" s="54"/>
      <c r="MGS51" s="53"/>
      <c r="MGT51" s="54"/>
      <c r="MGU51" s="54"/>
      <c r="MGV51" s="54"/>
      <c r="MGW51" s="54"/>
      <c r="MGX51" s="54"/>
      <c r="MGY51" s="54"/>
      <c r="MHE51" s="53"/>
      <c r="MHF51" s="54"/>
      <c r="MHG51" s="54"/>
      <c r="MHH51" s="54"/>
      <c r="MHI51" s="54"/>
      <c r="MHJ51" s="54"/>
      <c r="MHK51" s="54"/>
      <c r="MHQ51" s="53"/>
      <c r="MHR51" s="54"/>
      <c r="MHS51" s="54"/>
      <c r="MHT51" s="54"/>
      <c r="MHU51" s="54"/>
      <c r="MHV51" s="54"/>
      <c r="MHW51" s="54"/>
      <c r="MIC51" s="53"/>
      <c r="MID51" s="54"/>
      <c r="MIE51" s="54"/>
      <c r="MIF51" s="54"/>
      <c r="MIG51" s="54"/>
      <c r="MIH51" s="54"/>
      <c r="MII51" s="54"/>
      <c r="MIO51" s="53"/>
      <c r="MIP51" s="54"/>
      <c r="MIQ51" s="54"/>
      <c r="MIR51" s="54"/>
      <c r="MIS51" s="54"/>
      <c r="MIT51" s="54"/>
      <c r="MIU51" s="54"/>
      <c r="MJA51" s="53"/>
      <c r="MJB51" s="54"/>
      <c r="MJC51" s="54"/>
      <c r="MJD51" s="54"/>
      <c r="MJE51" s="54"/>
      <c r="MJF51" s="54"/>
      <c r="MJG51" s="54"/>
      <c r="MJM51" s="53"/>
      <c r="MJN51" s="54"/>
      <c r="MJO51" s="54"/>
      <c r="MJP51" s="54"/>
      <c r="MJQ51" s="54"/>
      <c r="MJR51" s="54"/>
      <c r="MJS51" s="54"/>
      <c r="MJY51" s="53"/>
      <c r="MJZ51" s="54"/>
      <c r="MKA51" s="54"/>
      <c r="MKB51" s="54"/>
      <c r="MKC51" s="54"/>
      <c r="MKD51" s="54"/>
      <c r="MKE51" s="54"/>
      <c r="MKK51" s="53"/>
      <c r="MKL51" s="54"/>
      <c r="MKM51" s="54"/>
      <c r="MKN51" s="54"/>
      <c r="MKO51" s="54"/>
      <c r="MKP51" s="54"/>
      <c r="MKQ51" s="54"/>
      <c r="MKW51" s="53"/>
      <c r="MKX51" s="54"/>
      <c r="MKY51" s="54"/>
      <c r="MKZ51" s="54"/>
      <c r="MLA51" s="54"/>
      <c r="MLB51" s="54"/>
      <c r="MLC51" s="54"/>
      <c r="MLI51" s="53"/>
      <c r="MLJ51" s="54"/>
      <c r="MLK51" s="54"/>
      <c r="MLL51" s="54"/>
      <c r="MLM51" s="54"/>
      <c r="MLN51" s="54"/>
      <c r="MLO51" s="54"/>
      <c r="MLU51" s="53"/>
      <c r="MLV51" s="54"/>
      <c r="MLW51" s="54"/>
      <c r="MLX51" s="54"/>
      <c r="MLY51" s="54"/>
      <c r="MLZ51" s="54"/>
      <c r="MMA51" s="54"/>
      <c r="MMG51" s="53"/>
      <c r="MMH51" s="54"/>
      <c r="MMI51" s="54"/>
      <c r="MMJ51" s="54"/>
      <c r="MMK51" s="54"/>
      <c r="MML51" s="54"/>
      <c r="MMM51" s="54"/>
      <c r="MMS51" s="53"/>
      <c r="MMT51" s="54"/>
      <c r="MMU51" s="54"/>
      <c r="MMV51" s="54"/>
      <c r="MMW51" s="54"/>
      <c r="MMX51" s="54"/>
      <c r="MMY51" s="54"/>
      <c r="MNE51" s="53"/>
      <c r="MNF51" s="54"/>
      <c r="MNG51" s="54"/>
      <c r="MNH51" s="54"/>
      <c r="MNI51" s="54"/>
      <c r="MNJ51" s="54"/>
      <c r="MNK51" s="54"/>
      <c r="MNQ51" s="53"/>
      <c r="MNR51" s="54"/>
      <c r="MNS51" s="54"/>
      <c r="MNT51" s="54"/>
      <c r="MNU51" s="54"/>
      <c r="MNV51" s="54"/>
      <c r="MNW51" s="54"/>
      <c r="MOC51" s="53"/>
      <c r="MOD51" s="54"/>
      <c r="MOE51" s="54"/>
      <c r="MOF51" s="54"/>
      <c r="MOG51" s="54"/>
      <c r="MOH51" s="54"/>
      <c r="MOI51" s="54"/>
      <c r="MOO51" s="53"/>
      <c r="MOP51" s="54"/>
      <c r="MOQ51" s="54"/>
      <c r="MOR51" s="54"/>
      <c r="MOS51" s="54"/>
      <c r="MOT51" s="54"/>
      <c r="MOU51" s="54"/>
      <c r="MPA51" s="53"/>
      <c r="MPB51" s="54"/>
      <c r="MPC51" s="54"/>
      <c r="MPD51" s="54"/>
      <c r="MPE51" s="54"/>
      <c r="MPF51" s="54"/>
      <c r="MPG51" s="54"/>
      <c r="MPM51" s="53"/>
      <c r="MPN51" s="54"/>
      <c r="MPO51" s="54"/>
      <c r="MPP51" s="54"/>
      <c r="MPQ51" s="54"/>
      <c r="MPR51" s="54"/>
      <c r="MPS51" s="54"/>
      <c r="MPY51" s="53"/>
      <c r="MPZ51" s="54"/>
      <c r="MQA51" s="54"/>
      <c r="MQB51" s="54"/>
      <c r="MQC51" s="54"/>
      <c r="MQD51" s="54"/>
      <c r="MQE51" s="54"/>
      <c r="MQK51" s="53"/>
      <c r="MQL51" s="54"/>
      <c r="MQM51" s="54"/>
      <c r="MQN51" s="54"/>
      <c r="MQO51" s="54"/>
      <c r="MQP51" s="54"/>
      <c r="MQQ51" s="54"/>
      <c r="MQW51" s="53"/>
      <c r="MQX51" s="54"/>
      <c r="MQY51" s="54"/>
      <c r="MQZ51" s="54"/>
      <c r="MRA51" s="54"/>
      <c r="MRB51" s="54"/>
      <c r="MRC51" s="54"/>
      <c r="MRI51" s="53"/>
      <c r="MRJ51" s="54"/>
      <c r="MRK51" s="54"/>
      <c r="MRL51" s="54"/>
      <c r="MRM51" s="54"/>
      <c r="MRN51" s="54"/>
      <c r="MRO51" s="54"/>
      <c r="MRU51" s="53"/>
      <c r="MRV51" s="54"/>
      <c r="MRW51" s="54"/>
      <c r="MRX51" s="54"/>
      <c r="MRY51" s="54"/>
      <c r="MRZ51" s="54"/>
      <c r="MSA51" s="54"/>
      <c r="MSG51" s="53"/>
      <c r="MSH51" s="54"/>
      <c r="MSI51" s="54"/>
      <c r="MSJ51" s="54"/>
      <c r="MSK51" s="54"/>
      <c r="MSL51" s="54"/>
      <c r="MSM51" s="54"/>
      <c r="MSS51" s="53"/>
      <c r="MST51" s="54"/>
      <c r="MSU51" s="54"/>
      <c r="MSV51" s="54"/>
      <c r="MSW51" s="54"/>
      <c r="MSX51" s="54"/>
      <c r="MSY51" s="54"/>
      <c r="MTE51" s="53"/>
      <c r="MTF51" s="54"/>
      <c r="MTG51" s="54"/>
      <c r="MTH51" s="54"/>
      <c r="MTI51" s="54"/>
      <c r="MTJ51" s="54"/>
      <c r="MTK51" s="54"/>
      <c r="MTQ51" s="53"/>
      <c r="MTR51" s="54"/>
      <c r="MTS51" s="54"/>
      <c r="MTT51" s="54"/>
      <c r="MTU51" s="54"/>
      <c r="MTV51" s="54"/>
      <c r="MTW51" s="54"/>
      <c r="MUC51" s="53"/>
      <c r="MUD51" s="54"/>
      <c r="MUE51" s="54"/>
      <c r="MUF51" s="54"/>
      <c r="MUG51" s="54"/>
      <c r="MUH51" s="54"/>
      <c r="MUI51" s="54"/>
      <c r="MUO51" s="53"/>
      <c r="MUP51" s="54"/>
      <c r="MUQ51" s="54"/>
      <c r="MUR51" s="54"/>
      <c r="MUS51" s="54"/>
      <c r="MUT51" s="54"/>
      <c r="MUU51" s="54"/>
      <c r="MVA51" s="53"/>
      <c r="MVB51" s="54"/>
      <c r="MVC51" s="54"/>
      <c r="MVD51" s="54"/>
      <c r="MVE51" s="54"/>
      <c r="MVF51" s="54"/>
      <c r="MVG51" s="54"/>
      <c r="MVM51" s="53"/>
      <c r="MVN51" s="54"/>
      <c r="MVO51" s="54"/>
      <c r="MVP51" s="54"/>
      <c r="MVQ51" s="54"/>
      <c r="MVR51" s="54"/>
      <c r="MVS51" s="54"/>
      <c r="MVY51" s="53"/>
      <c r="MVZ51" s="54"/>
      <c r="MWA51" s="54"/>
      <c r="MWB51" s="54"/>
      <c r="MWC51" s="54"/>
      <c r="MWD51" s="54"/>
      <c r="MWE51" s="54"/>
      <c r="MWK51" s="53"/>
      <c r="MWL51" s="54"/>
      <c r="MWM51" s="54"/>
      <c r="MWN51" s="54"/>
      <c r="MWO51" s="54"/>
      <c r="MWP51" s="54"/>
      <c r="MWQ51" s="54"/>
      <c r="MWW51" s="53"/>
      <c r="MWX51" s="54"/>
      <c r="MWY51" s="54"/>
      <c r="MWZ51" s="54"/>
      <c r="MXA51" s="54"/>
      <c r="MXB51" s="54"/>
      <c r="MXC51" s="54"/>
      <c r="MXI51" s="53"/>
      <c r="MXJ51" s="54"/>
      <c r="MXK51" s="54"/>
      <c r="MXL51" s="54"/>
      <c r="MXM51" s="54"/>
      <c r="MXN51" s="54"/>
      <c r="MXO51" s="54"/>
      <c r="MXU51" s="53"/>
      <c r="MXV51" s="54"/>
      <c r="MXW51" s="54"/>
      <c r="MXX51" s="54"/>
      <c r="MXY51" s="54"/>
      <c r="MXZ51" s="54"/>
      <c r="MYA51" s="54"/>
      <c r="MYG51" s="53"/>
      <c r="MYH51" s="54"/>
      <c r="MYI51" s="54"/>
      <c r="MYJ51" s="54"/>
      <c r="MYK51" s="54"/>
      <c r="MYL51" s="54"/>
      <c r="MYM51" s="54"/>
      <c r="MYS51" s="53"/>
      <c r="MYT51" s="54"/>
      <c r="MYU51" s="54"/>
      <c r="MYV51" s="54"/>
      <c r="MYW51" s="54"/>
      <c r="MYX51" s="54"/>
      <c r="MYY51" s="54"/>
      <c r="MZE51" s="53"/>
      <c r="MZF51" s="54"/>
      <c r="MZG51" s="54"/>
      <c r="MZH51" s="54"/>
      <c r="MZI51" s="54"/>
      <c r="MZJ51" s="54"/>
      <c r="MZK51" s="54"/>
      <c r="MZQ51" s="53"/>
      <c r="MZR51" s="54"/>
      <c r="MZS51" s="54"/>
      <c r="MZT51" s="54"/>
      <c r="MZU51" s="54"/>
      <c r="MZV51" s="54"/>
      <c r="MZW51" s="54"/>
      <c r="NAC51" s="53"/>
      <c r="NAD51" s="54"/>
      <c r="NAE51" s="54"/>
      <c r="NAF51" s="54"/>
      <c r="NAG51" s="54"/>
      <c r="NAH51" s="54"/>
      <c r="NAI51" s="54"/>
      <c r="NAO51" s="53"/>
      <c r="NAP51" s="54"/>
      <c r="NAQ51" s="54"/>
      <c r="NAR51" s="54"/>
      <c r="NAS51" s="54"/>
      <c r="NAT51" s="54"/>
      <c r="NAU51" s="54"/>
      <c r="NBA51" s="53"/>
      <c r="NBB51" s="54"/>
      <c r="NBC51" s="54"/>
      <c r="NBD51" s="54"/>
      <c r="NBE51" s="54"/>
      <c r="NBF51" s="54"/>
      <c r="NBG51" s="54"/>
      <c r="NBM51" s="53"/>
      <c r="NBN51" s="54"/>
      <c r="NBO51" s="54"/>
      <c r="NBP51" s="54"/>
      <c r="NBQ51" s="54"/>
      <c r="NBR51" s="54"/>
      <c r="NBS51" s="54"/>
      <c r="NBY51" s="53"/>
      <c r="NBZ51" s="54"/>
      <c r="NCA51" s="54"/>
      <c r="NCB51" s="54"/>
      <c r="NCC51" s="54"/>
      <c r="NCD51" s="54"/>
      <c r="NCE51" s="54"/>
      <c r="NCK51" s="53"/>
      <c r="NCL51" s="54"/>
      <c r="NCM51" s="54"/>
      <c r="NCN51" s="54"/>
      <c r="NCO51" s="54"/>
      <c r="NCP51" s="54"/>
      <c r="NCQ51" s="54"/>
      <c r="NCW51" s="53"/>
      <c r="NCX51" s="54"/>
      <c r="NCY51" s="54"/>
      <c r="NCZ51" s="54"/>
      <c r="NDA51" s="54"/>
      <c r="NDB51" s="54"/>
      <c r="NDC51" s="54"/>
      <c r="NDI51" s="53"/>
      <c r="NDJ51" s="54"/>
      <c r="NDK51" s="54"/>
      <c r="NDL51" s="54"/>
      <c r="NDM51" s="54"/>
      <c r="NDN51" s="54"/>
      <c r="NDO51" s="54"/>
      <c r="NDU51" s="53"/>
      <c r="NDV51" s="54"/>
      <c r="NDW51" s="54"/>
      <c r="NDX51" s="54"/>
      <c r="NDY51" s="54"/>
      <c r="NDZ51" s="54"/>
      <c r="NEA51" s="54"/>
      <c r="NEG51" s="53"/>
      <c r="NEH51" s="54"/>
      <c r="NEI51" s="54"/>
      <c r="NEJ51" s="54"/>
      <c r="NEK51" s="54"/>
      <c r="NEL51" s="54"/>
      <c r="NEM51" s="54"/>
      <c r="NES51" s="53"/>
      <c r="NET51" s="54"/>
      <c r="NEU51" s="54"/>
      <c r="NEV51" s="54"/>
      <c r="NEW51" s="54"/>
      <c r="NEX51" s="54"/>
      <c r="NEY51" s="54"/>
      <c r="NFE51" s="53"/>
      <c r="NFF51" s="54"/>
      <c r="NFG51" s="54"/>
      <c r="NFH51" s="54"/>
      <c r="NFI51" s="54"/>
      <c r="NFJ51" s="54"/>
      <c r="NFK51" s="54"/>
      <c r="NFQ51" s="53"/>
      <c r="NFR51" s="54"/>
      <c r="NFS51" s="54"/>
      <c r="NFT51" s="54"/>
      <c r="NFU51" s="54"/>
      <c r="NFV51" s="54"/>
      <c r="NFW51" s="54"/>
      <c r="NGC51" s="53"/>
      <c r="NGD51" s="54"/>
      <c r="NGE51" s="54"/>
      <c r="NGF51" s="54"/>
      <c r="NGG51" s="54"/>
      <c r="NGH51" s="54"/>
      <c r="NGI51" s="54"/>
      <c r="NGO51" s="53"/>
      <c r="NGP51" s="54"/>
      <c r="NGQ51" s="54"/>
      <c r="NGR51" s="54"/>
      <c r="NGS51" s="54"/>
      <c r="NGT51" s="54"/>
      <c r="NGU51" s="54"/>
      <c r="NHA51" s="53"/>
      <c r="NHB51" s="54"/>
      <c r="NHC51" s="54"/>
      <c r="NHD51" s="54"/>
      <c r="NHE51" s="54"/>
      <c r="NHF51" s="54"/>
      <c r="NHG51" s="54"/>
      <c r="NHM51" s="53"/>
      <c r="NHN51" s="54"/>
      <c r="NHO51" s="54"/>
      <c r="NHP51" s="54"/>
      <c r="NHQ51" s="54"/>
      <c r="NHR51" s="54"/>
      <c r="NHS51" s="54"/>
      <c r="NHY51" s="53"/>
      <c r="NHZ51" s="54"/>
      <c r="NIA51" s="54"/>
      <c r="NIB51" s="54"/>
      <c r="NIC51" s="54"/>
      <c r="NID51" s="54"/>
      <c r="NIE51" s="54"/>
      <c r="NIK51" s="53"/>
      <c r="NIL51" s="54"/>
      <c r="NIM51" s="54"/>
      <c r="NIN51" s="54"/>
      <c r="NIO51" s="54"/>
      <c r="NIP51" s="54"/>
      <c r="NIQ51" s="54"/>
      <c r="NIW51" s="53"/>
      <c r="NIX51" s="54"/>
      <c r="NIY51" s="54"/>
      <c r="NIZ51" s="54"/>
      <c r="NJA51" s="54"/>
      <c r="NJB51" s="54"/>
      <c r="NJC51" s="54"/>
      <c r="NJI51" s="53"/>
      <c r="NJJ51" s="54"/>
      <c r="NJK51" s="54"/>
      <c r="NJL51" s="54"/>
      <c r="NJM51" s="54"/>
      <c r="NJN51" s="54"/>
      <c r="NJO51" s="54"/>
      <c r="NJU51" s="53"/>
      <c r="NJV51" s="54"/>
      <c r="NJW51" s="54"/>
      <c r="NJX51" s="54"/>
      <c r="NJY51" s="54"/>
      <c r="NJZ51" s="54"/>
      <c r="NKA51" s="54"/>
      <c r="NKG51" s="53"/>
      <c r="NKH51" s="54"/>
      <c r="NKI51" s="54"/>
      <c r="NKJ51" s="54"/>
      <c r="NKK51" s="54"/>
      <c r="NKL51" s="54"/>
      <c r="NKM51" s="54"/>
      <c r="NKS51" s="53"/>
      <c r="NKT51" s="54"/>
      <c r="NKU51" s="54"/>
      <c r="NKV51" s="54"/>
      <c r="NKW51" s="54"/>
      <c r="NKX51" s="54"/>
      <c r="NKY51" s="54"/>
      <c r="NLE51" s="53"/>
      <c r="NLF51" s="54"/>
      <c r="NLG51" s="54"/>
      <c r="NLH51" s="54"/>
      <c r="NLI51" s="54"/>
      <c r="NLJ51" s="54"/>
      <c r="NLK51" s="54"/>
      <c r="NLQ51" s="53"/>
      <c r="NLR51" s="54"/>
      <c r="NLS51" s="54"/>
      <c r="NLT51" s="54"/>
      <c r="NLU51" s="54"/>
      <c r="NLV51" s="54"/>
      <c r="NLW51" s="54"/>
      <c r="NMC51" s="53"/>
      <c r="NMD51" s="54"/>
      <c r="NME51" s="54"/>
      <c r="NMF51" s="54"/>
      <c r="NMG51" s="54"/>
      <c r="NMH51" s="54"/>
      <c r="NMI51" s="54"/>
      <c r="NMO51" s="53"/>
      <c r="NMP51" s="54"/>
      <c r="NMQ51" s="54"/>
      <c r="NMR51" s="54"/>
      <c r="NMS51" s="54"/>
      <c r="NMT51" s="54"/>
      <c r="NMU51" s="54"/>
      <c r="NNA51" s="53"/>
      <c r="NNB51" s="54"/>
      <c r="NNC51" s="54"/>
      <c r="NND51" s="54"/>
      <c r="NNE51" s="54"/>
      <c r="NNF51" s="54"/>
      <c r="NNG51" s="54"/>
      <c r="NNM51" s="53"/>
      <c r="NNN51" s="54"/>
      <c r="NNO51" s="54"/>
      <c r="NNP51" s="54"/>
      <c r="NNQ51" s="54"/>
      <c r="NNR51" s="54"/>
      <c r="NNS51" s="54"/>
      <c r="NNY51" s="53"/>
      <c r="NNZ51" s="54"/>
      <c r="NOA51" s="54"/>
      <c r="NOB51" s="54"/>
      <c r="NOC51" s="54"/>
      <c r="NOD51" s="54"/>
      <c r="NOE51" s="54"/>
      <c r="NOK51" s="53"/>
      <c r="NOL51" s="54"/>
      <c r="NOM51" s="54"/>
      <c r="NON51" s="54"/>
      <c r="NOO51" s="54"/>
      <c r="NOP51" s="54"/>
      <c r="NOQ51" s="54"/>
      <c r="NOW51" s="53"/>
      <c r="NOX51" s="54"/>
      <c r="NOY51" s="54"/>
      <c r="NOZ51" s="54"/>
      <c r="NPA51" s="54"/>
      <c r="NPB51" s="54"/>
      <c r="NPC51" s="54"/>
      <c r="NPI51" s="53"/>
      <c r="NPJ51" s="54"/>
      <c r="NPK51" s="54"/>
      <c r="NPL51" s="54"/>
      <c r="NPM51" s="54"/>
      <c r="NPN51" s="54"/>
      <c r="NPO51" s="54"/>
      <c r="NPU51" s="53"/>
      <c r="NPV51" s="54"/>
      <c r="NPW51" s="54"/>
      <c r="NPX51" s="54"/>
      <c r="NPY51" s="54"/>
      <c r="NPZ51" s="54"/>
      <c r="NQA51" s="54"/>
      <c r="NQG51" s="53"/>
      <c r="NQH51" s="54"/>
      <c r="NQI51" s="54"/>
      <c r="NQJ51" s="54"/>
      <c r="NQK51" s="54"/>
      <c r="NQL51" s="54"/>
      <c r="NQM51" s="54"/>
      <c r="NQS51" s="53"/>
      <c r="NQT51" s="54"/>
      <c r="NQU51" s="54"/>
      <c r="NQV51" s="54"/>
      <c r="NQW51" s="54"/>
      <c r="NQX51" s="54"/>
      <c r="NQY51" s="54"/>
      <c r="NRE51" s="53"/>
      <c r="NRF51" s="54"/>
      <c r="NRG51" s="54"/>
      <c r="NRH51" s="54"/>
      <c r="NRI51" s="54"/>
      <c r="NRJ51" s="54"/>
      <c r="NRK51" s="54"/>
      <c r="NRQ51" s="53"/>
      <c r="NRR51" s="54"/>
      <c r="NRS51" s="54"/>
      <c r="NRT51" s="54"/>
      <c r="NRU51" s="54"/>
      <c r="NRV51" s="54"/>
      <c r="NRW51" s="54"/>
      <c r="NSC51" s="53"/>
      <c r="NSD51" s="54"/>
      <c r="NSE51" s="54"/>
      <c r="NSF51" s="54"/>
      <c r="NSG51" s="54"/>
      <c r="NSH51" s="54"/>
      <c r="NSI51" s="54"/>
      <c r="NSO51" s="53"/>
      <c r="NSP51" s="54"/>
      <c r="NSQ51" s="54"/>
      <c r="NSR51" s="54"/>
      <c r="NSS51" s="54"/>
      <c r="NST51" s="54"/>
      <c r="NSU51" s="54"/>
      <c r="NTA51" s="53"/>
      <c r="NTB51" s="54"/>
      <c r="NTC51" s="54"/>
      <c r="NTD51" s="54"/>
      <c r="NTE51" s="54"/>
      <c r="NTF51" s="54"/>
      <c r="NTG51" s="54"/>
      <c r="NTM51" s="53"/>
      <c r="NTN51" s="54"/>
      <c r="NTO51" s="54"/>
      <c r="NTP51" s="54"/>
      <c r="NTQ51" s="54"/>
      <c r="NTR51" s="54"/>
      <c r="NTS51" s="54"/>
      <c r="NTY51" s="53"/>
      <c r="NTZ51" s="54"/>
      <c r="NUA51" s="54"/>
      <c r="NUB51" s="54"/>
      <c r="NUC51" s="54"/>
      <c r="NUD51" s="54"/>
      <c r="NUE51" s="54"/>
      <c r="NUK51" s="53"/>
      <c r="NUL51" s="54"/>
      <c r="NUM51" s="54"/>
      <c r="NUN51" s="54"/>
      <c r="NUO51" s="54"/>
      <c r="NUP51" s="54"/>
      <c r="NUQ51" s="54"/>
      <c r="NUW51" s="53"/>
      <c r="NUX51" s="54"/>
      <c r="NUY51" s="54"/>
      <c r="NUZ51" s="54"/>
      <c r="NVA51" s="54"/>
      <c r="NVB51" s="54"/>
      <c r="NVC51" s="54"/>
      <c r="NVI51" s="53"/>
      <c r="NVJ51" s="54"/>
      <c r="NVK51" s="54"/>
      <c r="NVL51" s="54"/>
      <c r="NVM51" s="54"/>
      <c r="NVN51" s="54"/>
      <c r="NVO51" s="54"/>
      <c r="NVU51" s="53"/>
      <c r="NVV51" s="54"/>
      <c r="NVW51" s="54"/>
      <c r="NVX51" s="54"/>
      <c r="NVY51" s="54"/>
      <c r="NVZ51" s="54"/>
      <c r="NWA51" s="54"/>
      <c r="NWG51" s="53"/>
      <c r="NWH51" s="54"/>
      <c r="NWI51" s="54"/>
      <c r="NWJ51" s="54"/>
      <c r="NWK51" s="54"/>
      <c r="NWL51" s="54"/>
      <c r="NWM51" s="54"/>
      <c r="NWS51" s="53"/>
      <c r="NWT51" s="54"/>
      <c r="NWU51" s="54"/>
      <c r="NWV51" s="54"/>
      <c r="NWW51" s="54"/>
      <c r="NWX51" s="54"/>
      <c r="NWY51" s="54"/>
      <c r="NXE51" s="53"/>
      <c r="NXF51" s="54"/>
      <c r="NXG51" s="54"/>
      <c r="NXH51" s="54"/>
      <c r="NXI51" s="54"/>
      <c r="NXJ51" s="54"/>
      <c r="NXK51" s="54"/>
      <c r="NXQ51" s="53"/>
      <c r="NXR51" s="54"/>
      <c r="NXS51" s="54"/>
      <c r="NXT51" s="54"/>
      <c r="NXU51" s="54"/>
      <c r="NXV51" s="54"/>
      <c r="NXW51" s="54"/>
      <c r="NYC51" s="53"/>
      <c r="NYD51" s="54"/>
      <c r="NYE51" s="54"/>
      <c r="NYF51" s="54"/>
      <c r="NYG51" s="54"/>
      <c r="NYH51" s="54"/>
      <c r="NYI51" s="54"/>
      <c r="NYO51" s="53"/>
      <c r="NYP51" s="54"/>
      <c r="NYQ51" s="54"/>
      <c r="NYR51" s="54"/>
      <c r="NYS51" s="54"/>
      <c r="NYT51" s="54"/>
      <c r="NYU51" s="54"/>
      <c r="NZA51" s="53"/>
      <c r="NZB51" s="54"/>
      <c r="NZC51" s="54"/>
      <c r="NZD51" s="54"/>
      <c r="NZE51" s="54"/>
      <c r="NZF51" s="54"/>
      <c r="NZG51" s="54"/>
      <c r="NZM51" s="53"/>
      <c r="NZN51" s="54"/>
      <c r="NZO51" s="54"/>
      <c r="NZP51" s="54"/>
      <c r="NZQ51" s="54"/>
      <c r="NZR51" s="54"/>
      <c r="NZS51" s="54"/>
      <c r="NZY51" s="53"/>
      <c r="NZZ51" s="54"/>
      <c r="OAA51" s="54"/>
      <c r="OAB51" s="54"/>
      <c r="OAC51" s="54"/>
      <c r="OAD51" s="54"/>
      <c r="OAE51" s="54"/>
      <c r="OAK51" s="53"/>
      <c r="OAL51" s="54"/>
      <c r="OAM51" s="54"/>
      <c r="OAN51" s="54"/>
      <c r="OAO51" s="54"/>
      <c r="OAP51" s="54"/>
      <c r="OAQ51" s="54"/>
      <c r="OAW51" s="53"/>
      <c r="OAX51" s="54"/>
      <c r="OAY51" s="54"/>
      <c r="OAZ51" s="54"/>
      <c r="OBA51" s="54"/>
      <c r="OBB51" s="54"/>
      <c r="OBC51" s="54"/>
      <c r="OBI51" s="53"/>
      <c r="OBJ51" s="54"/>
      <c r="OBK51" s="54"/>
      <c r="OBL51" s="54"/>
      <c r="OBM51" s="54"/>
      <c r="OBN51" s="54"/>
      <c r="OBO51" s="54"/>
      <c r="OBU51" s="53"/>
      <c r="OBV51" s="54"/>
      <c r="OBW51" s="54"/>
      <c r="OBX51" s="54"/>
      <c r="OBY51" s="54"/>
      <c r="OBZ51" s="54"/>
      <c r="OCA51" s="54"/>
      <c r="OCG51" s="53"/>
      <c r="OCH51" s="54"/>
      <c r="OCI51" s="54"/>
      <c r="OCJ51" s="54"/>
      <c r="OCK51" s="54"/>
      <c r="OCL51" s="54"/>
      <c r="OCM51" s="54"/>
      <c r="OCS51" s="53"/>
      <c r="OCT51" s="54"/>
      <c r="OCU51" s="54"/>
      <c r="OCV51" s="54"/>
      <c r="OCW51" s="54"/>
      <c r="OCX51" s="54"/>
      <c r="OCY51" s="54"/>
      <c r="ODE51" s="53"/>
      <c r="ODF51" s="54"/>
      <c r="ODG51" s="54"/>
      <c r="ODH51" s="54"/>
      <c r="ODI51" s="54"/>
      <c r="ODJ51" s="54"/>
      <c r="ODK51" s="54"/>
      <c r="ODQ51" s="53"/>
      <c r="ODR51" s="54"/>
      <c r="ODS51" s="54"/>
      <c r="ODT51" s="54"/>
      <c r="ODU51" s="54"/>
      <c r="ODV51" s="54"/>
      <c r="ODW51" s="54"/>
      <c r="OEC51" s="53"/>
      <c r="OED51" s="54"/>
      <c r="OEE51" s="54"/>
      <c r="OEF51" s="54"/>
      <c r="OEG51" s="54"/>
      <c r="OEH51" s="54"/>
      <c r="OEI51" s="54"/>
      <c r="OEO51" s="53"/>
      <c r="OEP51" s="54"/>
      <c r="OEQ51" s="54"/>
      <c r="OER51" s="54"/>
      <c r="OES51" s="54"/>
      <c r="OET51" s="54"/>
      <c r="OEU51" s="54"/>
      <c r="OFA51" s="53"/>
      <c r="OFB51" s="54"/>
      <c r="OFC51" s="54"/>
      <c r="OFD51" s="54"/>
      <c r="OFE51" s="54"/>
      <c r="OFF51" s="54"/>
      <c r="OFG51" s="54"/>
      <c r="OFM51" s="53"/>
      <c r="OFN51" s="54"/>
      <c r="OFO51" s="54"/>
      <c r="OFP51" s="54"/>
      <c r="OFQ51" s="54"/>
      <c r="OFR51" s="54"/>
      <c r="OFS51" s="54"/>
      <c r="OFY51" s="53"/>
      <c r="OFZ51" s="54"/>
      <c r="OGA51" s="54"/>
      <c r="OGB51" s="54"/>
      <c r="OGC51" s="54"/>
      <c r="OGD51" s="54"/>
      <c r="OGE51" s="54"/>
      <c r="OGK51" s="53"/>
      <c r="OGL51" s="54"/>
      <c r="OGM51" s="54"/>
      <c r="OGN51" s="54"/>
      <c r="OGO51" s="54"/>
      <c r="OGP51" s="54"/>
      <c r="OGQ51" s="54"/>
      <c r="OGW51" s="53"/>
      <c r="OGX51" s="54"/>
      <c r="OGY51" s="54"/>
      <c r="OGZ51" s="54"/>
      <c r="OHA51" s="54"/>
      <c r="OHB51" s="54"/>
      <c r="OHC51" s="54"/>
      <c r="OHI51" s="53"/>
      <c r="OHJ51" s="54"/>
      <c r="OHK51" s="54"/>
      <c r="OHL51" s="54"/>
      <c r="OHM51" s="54"/>
      <c r="OHN51" s="54"/>
      <c r="OHO51" s="54"/>
      <c r="OHU51" s="53"/>
      <c r="OHV51" s="54"/>
      <c r="OHW51" s="54"/>
      <c r="OHX51" s="54"/>
      <c r="OHY51" s="54"/>
      <c r="OHZ51" s="54"/>
      <c r="OIA51" s="54"/>
      <c r="OIG51" s="53"/>
      <c r="OIH51" s="54"/>
      <c r="OII51" s="54"/>
      <c r="OIJ51" s="54"/>
      <c r="OIK51" s="54"/>
      <c r="OIL51" s="54"/>
      <c r="OIM51" s="54"/>
      <c r="OIS51" s="53"/>
      <c r="OIT51" s="54"/>
      <c r="OIU51" s="54"/>
      <c r="OIV51" s="54"/>
      <c r="OIW51" s="54"/>
      <c r="OIX51" s="54"/>
      <c r="OIY51" s="54"/>
      <c r="OJE51" s="53"/>
      <c r="OJF51" s="54"/>
      <c r="OJG51" s="54"/>
      <c r="OJH51" s="54"/>
      <c r="OJI51" s="54"/>
      <c r="OJJ51" s="54"/>
      <c r="OJK51" s="54"/>
      <c r="OJQ51" s="53"/>
      <c r="OJR51" s="54"/>
      <c r="OJS51" s="54"/>
      <c r="OJT51" s="54"/>
      <c r="OJU51" s="54"/>
      <c r="OJV51" s="54"/>
      <c r="OJW51" s="54"/>
      <c r="OKC51" s="53"/>
      <c r="OKD51" s="54"/>
      <c r="OKE51" s="54"/>
      <c r="OKF51" s="54"/>
      <c r="OKG51" s="54"/>
      <c r="OKH51" s="54"/>
      <c r="OKI51" s="54"/>
      <c r="OKO51" s="53"/>
      <c r="OKP51" s="54"/>
      <c r="OKQ51" s="54"/>
      <c r="OKR51" s="54"/>
      <c r="OKS51" s="54"/>
      <c r="OKT51" s="54"/>
      <c r="OKU51" s="54"/>
      <c r="OLA51" s="53"/>
      <c r="OLB51" s="54"/>
      <c r="OLC51" s="54"/>
      <c r="OLD51" s="54"/>
      <c r="OLE51" s="54"/>
      <c r="OLF51" s="54"/>
      <c r="OLG51" s="54"/>
      <c r="OLM51" s="53"/>
      <c r="OLN51" s="54"/>
      <c r="OLO51" s="54"/>
      <c r="OLP51" s="54"/>
      <c r="OLQ51" s="54"/>
      <c r="OLR51" s="54"/>
      <c r="OLS51" s="54"/>
      <c r="OLY51" s="53"/>
      <c r="OLZ51" s="54"/>
      <c r="OMA51" s="54"/>
      <c r="OMB51" s="54"/>
      <c r="OMC51" s="54"/>
      <c r="OMD51" s="54"/>
      <c r="OME51" s="54"/>
      <c r="OMK51" s="53"/>
      <c r="OML51" s="54"/>
      <c r="OMM51" s="54"/>
      <c r="OMN51" s="54"/>
      <c r="OMO51" s="54"/>
      <c r="OMP51" s="54"/>
      <c r="OMQ51" s="54"/>
      <c r="OMW51" s="53"/>
      <c r="OMX51" s="54"/>
      <c r="OMY51" s="54"/>
      <c r="OMZ51" s="54"/>
      <c r="ONA51" s="54"/>
      <c r="ONB51" s="54"/>
      <c r="ONC51" s="54"/>
      <c r="ONI51" s="53"/>
      <c r="ONJ51" s="54"/>
      <c r="ONK51" s="54"/>
      <c r="ONL51" s="54"/>
      <c r="ONM51" s="54"/>
      <c r="ONN51" s="54"/>
      <c r="ONO51" s="54"/>
      <c r="ONU51" s="53"/>
      <c r="ONV51" s="54"/>
      <c r="ONW51" s="54"/>
      <c r="ONX51" s="54"/>
      <c r="ONY51" s="54"/>
      <c r="ONZ51" s="54"/>
      <c r="OOA51" s="54"/>
      <c r="OOG51" s="53"/>
      <c r="OOH51" s="54"/>
      <c r="OOI51" s="54"/>
      <c r="OOJ51" s="54"/>
      <c r="OOK51" s="54"/>
      <c r="OOL51" s="54"/>
      <c r="OOM51" s="54"/>
      <c r="OOS51" s="53"/>
      <c r="OOT51" s="54"/>
      <c r="OOU51" s="54"/>
      <c r="OOV51" s="54"/>
      <c r="OOW51" s="54"/>
      <c r="OOX51" s="54"/>
      <c r="OOY51" s="54"/>
      <c r="OPE51" s="53"/>
      <c r="OPF51" s="54"/>
      <c r="OPG51" s="54"/>
      <c r="OPH51" s="54"/>
      <c r="OPI51" s="54"/>
      <c r="OPJ51" s="54"/>
      <c r="OPK51" s="54"/>
      <c r="OPQ51" s="53"/>
      <c r="OPR51" s="54"/>
      <c r="OPS51" s="54"/>
      <c r="OPT51" s="54"/>
      <c r="OPU51" s="54"/>
      <c r="OPV51" s="54"/>
      <c r="OPW51" s="54"/>
      <c r="OQC51" s="53"/>
      <c r="OQD51" s="54"/>
      <c r="OQE51" s="54"/>
      <c r="OQF51" s="54"/>
      <c r="OQG51" s="54"/>
      <c r="OQH51" s="54"/>
      <c r="OQI51" s="54"/>
      <c r="OQO51" s="53"/>
      <c r="OQP51" s="54"/>
      <c r="OQQ51" s="54"/>
      <c r="OQR51" s="54"/>
      <c r="OQS51" s="54"/>
      <c r="OQT51" s="54"/>
      <c r="OQU51" s="54"/>
      <c r="ORA51" s="53"/>
      <c r="ORB51" s="54"/>
      <c r="ORC51" s="54"/>
      <c r="ORD51" s="54"/>
      <c r="ORE51" s="54"/>
      <c r="ORF51" s="54"/>
      <c r="ORG51" s="54"/>
      <c r="ORM51" s="53"/>
      <c r="ORN51" s="54"/>
      <c r="ORO51" s="54"/>
      <c r="ORP51" s="54"/>
      <c r="ORQ51" s="54"/>
      <c r="ORR51" s="54"/>
      <c r="ORS51" s="54"/>
      <c r="ORY51" s="53"/>
      <c r="ORZ51" s="54"/>
      <c r="OSA51" s="54"/>
      <c r="OSB51" s="54"/>
      <c r="OSC51" s="54"/>
      <c r="OSD51" s="54"/>
      <c r="OSE51" s="54"/>
      <c r="OSK51" s="53"/>
      <c r="OSL51" s="54"/>
      <c r="OSM51" s="54"/>
      <c r="OSN51" s="54"/>
      <c r="OSO51" s="54"/>
      <c r="OSP51" s="54"/>
      <c r="OSQ51" s="54"/>
      <c r="OSW51" s="53"/>
      <c r="OSX51" s="54"/>
      <c r="OSY51" s="54"/>
      <c r="OSZ51" s="54"/>
      <c r="OTA51" s="54"/>
      <c r="OTB51" s="54"/>
      <c r="OTC51" s="54"/>
      <c r="OTI51" s="53"/>
      <c r="OTJ51" s="54"/>
      <c r="OTK51" s="54"/>
      <c r="OTL51" s="54"/>
      <c r="OTM51" s="54"/>
      <c r="OTN51" s="54"/>
      <c r="OTO51" s="54"/>
      <c r="OTU51" s="53"/>
      <c r="OTV51" s="54"/>
      <c r="OTW51" s="54"/>
      <c r="OTX51" s="54"/>
      <c r="OTY51" s="54"/>
      <c r="OTZ51" s="54"/>
      <c r="OUA51" s="54"/>
      <c r="OUG51" s="53"/>
      <c r="OUH51" s="54"/>
      <c r="OUI51" s="54"/>
      <c r="OUJ51" s="54"/>
      <c r="OUK51" s="54"/>
      <c r="OUL51" s="54"/>
      <c r="OUM51" s="54"/>
      <c r="OUS51" s="53"/>
      <c r="OUT51" s="54"/>
      <c r="OUU51" s="54"/>
      <c r="OUV51" s="54"/>
      <c r="OUW51" s="54"/>
      <c r="OUX51" s="54"/>
      <c r="OUY51" s="54"/>
      <c r="OVE51" s="53"/>
      <c r="OVF51" s="54"/>
      <c r="OVG51" s="54"/>
      <c r="OVH51" s="54"/>
      <c r="OVI51" s="54"/>
      <c r="OVJ51" s="54"/>
      <c r="OVK51" s="54"/>
      <c r="OVQ51" s="53"/>
      <c r="OVR51" s="54"/>
      <c r="OVS51" s="54"/>
      <c r="OVT51" s="54"/>
      <c r="OVU51" s="54"/>
      <c r="OVV51" s="54"/>
      <c r="OVW51" s="54"/>
      <c r="OWC51" s="53"/>
      <c r="OWD51" s="54"/>
      <c r="OWE51" s="54"/>
      <c r="OWF51" s="54"/>
      <c r="OWG51" s="54"/>
      <c r="OWH51" s="54"/>
      <c r="OWI51" s="54"/>
      <c r="OWO51" s="53"/>
      <c r="OWP51" s="54"/>
      <c r="OWQ51" s="54"/>
      <c r="OWR51" s="54"/>
      <c r="OWS51" s="54"/>
      <c r="OWT51" s="54"/>
      <c r="OWU51" s="54"/>
      <c r="OXA51" s="53"/>
      <c r="OXB51" s="54"/>
      <c r="OXC51" s="54"/>
      <c r="OXD51" s="54"/>
      <c r="OXE51" s="54"/>
      <c r="OXF51" s="54"/>
      <c r="OXG51" s="54"/>
      <c r="OXM51" s="53"/>
      <c r="OXN51" s="54"/>
      <c r="OXO51" s="54"/>
      <c r="OXP51" s="54"/>
      <c r="OXQ51" s="54"/>
      <c r="OXR51" s="54"/>
      <c r="OXS51" s="54"/>
      <c r="OXY51" s="53"/>
      <c r="OXZ51" s="54"/>
      <c r="OYA51" s="54"/>
      <c r="OYB51" s="54"/>
      <c r="OYC51" s="54"/>
      <c r="OYD51" s="54"/>
      <c r="OYE51" s="54"/>
      <c r="OYK51" s="53"/>
      <c r="OYL51" s="54"/>
      <c r="OYM51" s="54"/>
      <c r="OYN51" s="54"/>
      <c r="OYO51" s="54"/>
      <c r="OYP51" s="54"/>
      <c r="OYQ51" s="54"/>
      <c r="OYW51" s="53"/>
      <c r="OYX51" s="54"/>
      <c r="OYY51" s="54"/>
      <c r="OYZ51" s="54"/>
      <c r="OZA51" s="54"/>
      <c r="OZB51" s="54"/>
      <c r="OZC51" s="54"/>
      <c r="OZI51" s="53"/>
      <c r="OZJ51" s="54"/>
      <c r="OZK51" s="54"/>
      <c r="OZL51" s="54"/>
      <c r="OZM51" s="54"/>
      <c r="OZN51" s="54"/>
      <c r="OZO51" s="54"/>
      <c r="OZU51" s="53"/>
      <c r="OZV51" s="54"/>
      <c r="OZW51" s="54"/>
      <c r="OZX51" s="54"/>
      <c r="OZY51" s="54"/>
      <c r="OZZ51" s="54"/>
      <c r="PAA51" s="54"/>
      <c r="PAG51" s="53"/>
      <c r="PAH51" s="54"/>
      <c r="PAI51" s="54"/>
      <c r="PAJ51" s="54"/>
      <c r="PAK51" s="54"/>
      <c r="PAL51" s="54"/>
      <c r="PAM51" s="54"/>
      <c r="PAS51" s="53"/>
      <c r="PAT51" s="54"/>
      <c r="PAU51" s="54"/>
      <c r="PAV51" s="54"/>
      <c r="PAW51" s="54"/>
      <c r="PAX51" s="54"/>
      <c r="PAY51" s="54"/>
      <c r="PBE51" s="53"/>
      <c r="PBF51" s="54"/>
      <c r="PBG51" s="54"/>
      <c r="PBH51" s="54"/>
      <c r="PBI51" s="54"/>
      <c r="PBJ51" s="54"/>
      <c r="PBK51" s="54"/>
      <c r="PBQ51" s="53"/>
      <c r="PBR51" s="54"/>
      <c r="PBS51" s="54"/>
      <c r="PBT51" s="54"/>
      <c r="PBU51" s="54"/>
      <c r="PBV51" s="54"/>
      <c r="PBW51" s="54"/>
      <c r="PCC51" s="53"/>
      <c r="PCD51" s="54"/>
      <c r="PCE51" s="54"/>
      <c r="PCF51" s="54"/>
      <c r="PCG51" s="54"/>
      <c r="PCH51" s="54"/>
      <c r="PCI51" s="54"/>
      <c r="PCO51" s="53"/>
      <c r="PCP51" s="54"/>
      <c r="PCQ51" s="54"/>
      <c r="PCR51" s="54"/>
      <c r="PCS51" s="54"/>
      <c r="PCT51" s="54"/>
      <c r="PCU51" s="54"/>
      <c r="PDA51" s="53"/>
      <c r="PDB51" s="54"/>
      <c r="PDC51" s="54"/>
      <c r="PDD51" s="54"/>
      <c r="PDE51" s="54"/>
      <c r="PDF51" s="54"/>
      <c r="PDG51" s="54"/>
      <c r="PDM51" s="53"/>
      <c r="PDN51" s="54"/>
      <c r="PDO51" s="54"/>
      <c r="PDP51" s="54"/>
      <c r="PDQ51" s="54"/>
      <c r="PDR51" s="54"/>
      <c r="PDS51" s="54"/>
      <c r="PDY51" s="53"/>
      <c r="PDZ51" s="54"/>
      <c r="PEA51" s="54"/>
      <c r="PEB51" s="54"/>
      <c r="PEC51" s="54"/>
      <c r="PED51" s="54"/>
      <c r="PEE51" s="54"/>
      <c r="PEK51" s="53"/>
      <c r="PEL51" s="54"/>
      <c r="PEM51" s="54"/>
      <c r="PEN51" s="54"/>
      <c r="PEO51" s="54"/>
      <c r="PEP51" s="54"/>
      <c r="PEQ51" s="54"/>
      <c r="PEW51" s="53"/>
      <c r="PEX51" s="54"/>
      <c r="PEY51" s="54"/>
      <c r="PEZ51" s="54"/>
      <c r="PFA51" s="54"/>
      <c r="PFB51" s="54"/>
      <c r="PFC51" s="54"/>
      <c r="PFI51" s="53"/>
      <c r="PFJ51" s="54"/>
      <c r="PFK51" s="54"/>
      <c r="PFL51" s="54"/>
      <c r="PFM51" s="54"/>
      <c r="PFN51" s="54"/>
      <c r="PFO51" s="54"/>
      <c r="PFU51" s="53"/>
      <c r="PFV51" s="54"/>
      <c r="PFW51" s="54"/>
      <c r="PFX51" s="54"/>
      <c r="PFY51" s="54"/>
      <c r="PFZ51" s="54"/>
      <c r="PGA51" s="54"/>
      <c r="PGG51" s="53"/>
      <c r="PGH51" s="54"/>
      <c r="PGI51" s="54"/>
      <c r="PGJ51" s="54"/>
      <c r="PGK51" s="54"/>
      <c r="PGL51" s="54"/>
      <c r="PGM51" s="54"/>
      <c r="PGS51" s="53"/>
      <c r="PGT51" s="54"/>
      <c r="PGU51" s="54"/>
      <c r="PGV51" s="54"/>
      <c r="PGW51" s="54"/>
      <c r="PGX51" s="54"/>
      <c r="PGY51" s="54"/>
      <c r="PHE51" s="53"/>
      <c r="PHF51" s="54"/>
      <c r="PHG51" s="54"/>
      <c r="PHH51" s="54"/>
      <c r="PHI51" s="54"/>
      <c r="PHJ51" s="54"/>
      <c r="PHK51" s="54"/>
      <c r="PHQ51" s="53"/>
      <c r="PHR51" s="54"/>
      <c r="PHS51" s="54"/>
      <c r="PHT51" s="54"/>
      <c r="PHU51" s="54"/>
      <c r="PHV51" s="54"/>
      <c r="PHW51" s="54"/>
      <c r="PIC51" s="53"/>
      <c r="PID51" s="54"/>
      <c r="PIE51" s="54"/>
      <c r="PIF51" s="54"/>
      <c r="PIG51" s="54"/>
      <c r="PIH51" s="54"/>
      <c r="PII51" s="54"/>
      <c r="PIO51" s="53"/>
      <c r="PIP51" s="54"/>
      <c r="PIQ51" s="54"/>
      <c r="PIR51" s="54"/>
      <c r="PIS51" s="54"/>
      <c r="PIT51" s="54"/>
      <c r="PIU51" s="54"/>
      <c r="PJA51" s="53"/>
      <c r="PJB51" s="54"/>
      <c r="PJC51" s="54"/>
      <c r="PJD51" s="54"/>
      <c r="PJE51" s="54"/>
      <c r="PJF51" s="54"/>
      <c r="PJG51" s="54"/>
      <c r="PJM51" s="53"/>
      <c r="PJN51" s="54"/>
      <c r="PJO51" s="54"/>
      <c r="PJP51" s="54"/>
      <c r="PJQ51" s="54"/>
      <c r="PJR51" s="54"/>
      <c r="PJS51" s="54"/>
      <c r="PJY51" s="53"/>
      <c r="PJZ51" s="54"/>
      <c r="PKA51" s="54"/>
      <c r="PKB51" s="54"/>
      <c r="PKC51" s="54"/>
      <c r="PKD51" s="54"/>
      <c r="PKE51" s="54"/>
      <c r="PKK51" s="53"/>
      <c r="PKL51" s="54"/>
      <c r="PKM51" s="54"/>
      <c r="PKN51" s="54"/>
      <c r="PKO51" s="54"/>
      <c r="PKP51" s="54"/>
      <c r="PKQ51" s="54"/>
      <c r="PKW51" s="53"/>
      <c r="PKX51" s="54"/>
      <c r="PKY51" s="54"/>
      <c r="PKZ51" s="54"/>
      <c r="PLA51" s="54"/>
      <c r="PLB51" s="54"/>
      <c r="PLC51" s="54"/>
      <c r="PLI51" s="53"/>
      <c r="PLJ51" s="54"/>
      <c r="PLK51" s="54"/>
      <c r="PLL51" s="54"/>
      <c r="PLM51" s="54"/>
      <c r="PLN51" s="54"/>
      <c r="PLO51" s="54"/>
      <c r="PLU51" s="53"/>
      <c r="PLV51" s="54"/>
      <c r="PLW51" s="54"/>
      <c r="PLX51" s="54"/>
      <c r="PLY51" s="54"/>
      <c r="PLZ51" s="54"/>
      <c r="PMA51" s="54"/>
      <c r="PMG51" s="53"/>
      <c r="PMH51" s="54"/>
      <c r="PMI51" s="54"/>
      <c r="PMJ51" s="54"/>
      <c r="PMK51" s="54"/>
      <c r="PML51" s="54"/>
      <c r="PMM51" s="54"/>
      <c r="PMS51" s="53"/>
      <c r="PMT51" s="54"/>
      <c r="PMU51" s="54"/>
      <c r="PMV51" s="54"/>
      <c r="PMW51" s="54"/>
      <c r="PMX51" s="54"/>
      <c r="PMY51" s="54"/>
      <c r="PNE51" s="53"/>
      <c r="PNF51" s="54"/>
      <c r="PNG51" s="54"/>
      <c r="PNH51" s="54"/>
      <c r="PNI51" s="54"/>
      <c r="PNJ51" s="54"/>
      <c r="PNK51" s="54"/>
      <c r="PNQ51" s="53"/>
      <c r="PNR51" s="54"/>
      <c r="PNS51" s="54"/>
      <c r="PNT51" s="54"/>
      <c r="PNU51" s="54"/>
      <c r="PNV51" s="54"/>
      <c r="PNW51" s="54"/>
      <c r="POC51" s="53"/>
      <c r="POD51" s="54"/>
      <c r="POE51" s="54"/>
      <c r="POF51" s="54"/>
      <c r="POG51" s="54"/>
      <c r="POH51" s="54"/>
      <c r="POI51" s="54"/>
      <c r="POO51" s="53"/>
      <c r="POP51" s="54"/>
      <c r="POQ51" s="54"/>
      <c r="POR51" s="54"/>
      <c r="POS51" s="54"/>
      <c r="POT51" s="54"/>
      <c r="POU51" s="54"/>
      <c r="PPA51" s="53"/>
      <c r="PPB51" s="54"/>
      <c r="PPC51" s="54"/>
      <c r="PPD51" s="54"/>
      <c r="PPE51" s="54"/>
      <c r="PPF51" s="54"/>
      <c r="PPG51" s="54"/>
      <c r="PPM51" s="53"/>
      <c r="PPN51" s="54"/>
      <c r="PPO51" s="54"/>
      <c r="PPP51" s="54"/>
      <c r="PPQ51" s="54"/>
      <c r="PPR51" s="54"/>
      <c r="PPS51" s="54"/>
      <c r="PPY51" s="53"/>
      <c r="PPZ51" s="54"/>
      <c r="PQA51" s="54"/>
      <c r="PQB51" s="54"/>
      <c r="PQC51" s="54"/>
      <c r="PQD51" s="54"/>
      <c r="PQE51" s="54"/>
      <c r="PQK51" s="53"/>
      <c r="PQL51" s="54"/>
      <c r="PQM51" s="54"/>
      <c r="PQN51" s="54"/>
      <c r="PQO51" s="54"/>
      <c r="PQP51" s="54"/>
      <c r="PQQ51" s="54"/>
      <c r="PQW51" s="53"/>
      <c r="PQX51" s="54"/>
      <c r="PQY51" s="54"/>
      <c r="PQZ51" s="54"/>
      <c r="PRA51" s="54"/>
      <c r="PRB51" s="54"/>
      <c r="PRC51" s="54"/>
      <c r="PRI51" s="53"/>
      <c r="PRJ51" s="54"/>
      <c r="PRK51" s="54"/>
      <c r="PRL51" s="54"/>
      <c r="PRM51" s="54"/>
      <c r="PRN51" s="54"/>
      <c r="PRO51" s="54"/>
      <c r="PRU51" s="53"/>
      <c r="PRV51" s="54"/>
      <c r="PRW51" s="54"/>
      <c r="PRX51" s="54"/>
      <c r="PRY51" s="54"/>
      <c r="PRZ51" s="54"/>
      <c r="PSA51" s="54"/>
      <c r="PSG51" s="53"/>
      <c r="PSH51" s="54"/>
      <c r="PSI51" s="54"/>
      <c r="PSJ51" s="54"/>
      <c r="PSK51" s="54"/>
      <c r="PSL51" s="54"/>
      <c r="PSM51" s="54"/>
      <c r="PSS51" s="53"/>
      <c r="PST51" s="54"/>
      <c r="PSU51" s="54"/>
      <c r="PSV51" s="54"/>
      <c r="PSW51" s="54"/>
      <c r="PSX51" s="54"/>
      <c r="PSY51" s="54"/>
      <c r="PTE51" s="53"/>
      <c r="PTF51" s="54"/>
      <c r="PTG51" s="54"/>
      <c r="PTH51" s="54"/>
      <c r="PTI51" s="54"/>
      <c r="PTJ51" s="54"/>
      <c r="PTK51" s="54"/>
      <c r="PTQ51" s="53"/>
      <c r="PTR51" s="54"/>
      <c r="PTS51" s="54"/>
      <c r="PTT51" s="54"/>
      <c r="PTU51" s="54"/>
      <c r="PTV51" s="54"/>
      <c r="PTW51" s="54"/>
      <c r="PUC51" s="53"/>
      <c r="PUD51" s="54"/>
      <c r="PUE51" s="54"/>
      <c r="PUF51" s="54"/>
      <c r="PUG51" s="54"/>
      <c r="PUH51" s="54"/>
      <c r="PUI51" s="54"/>
      <c r="PUO51" s="53"/>
      <c r="PUP51" s="54"/>
      <c r="PUQ51" s="54"/>
      <c r="PUR51" s="54"/>
      <c r="PUS51" s="54"/>
      <c r="PUT51" s="54"/>
      <c r="PUU51" s="54"/>
      <c r="PVA51" s="53"/>
      <c r="PVB51" s="54"/>
      <c r="PVC51" s="54"/>
      <c r="PVD51" s="54"/>
      <c r="PVE51" s="54"/>
      <c r="PVF51" s="54"/>
      <c r="PVG51" s="54"/>
      <c r="PVM51" s="53"/>
      <c r="PVN51" s="54"/>
      <c r="PVO51" s="54"/>
      <c r="PVP51" s="54"/>
      <c r="PVQ51" s="54"/>
      <c r="PVR51" s="54"/>
      <c r="PVS51" s="54"/>
      <c r="PVY51" s="53"/>
      <c r="PVZ51" s="54"/>
      <c r="PWA51" s="54"/>
      <c r="PWB51" s="54"/>
      <c r="PWC51" s="54"/>
      <c r="PWD51" s="54"/>
      <c r="PWE51" s="54"/>
      <c r="PWK51" s="53"/>
      <c r="PWL51" s="54"/>
      <c r="PWM51" s="54"/>
      <c r="PWN51" s="54"/>
      <c r="PWO51" s="54"/>
      <c r="PWP51" s="54"/>
      <c r="PWQ51" s="54"/>
      <c r="PWW51" s="53"/>
      <c r="PWX51" s="54"/>
      <c r="PWY51" s="54"/>
      <c r="PWZ51" s="54"/>
      <c r="PXA51" s="54"/>
      <c r="PXB51" s="54"/>
      <c r="PXC51" s="54"/>
      <c r="PXI51" s="53"/>
      <c r="PXJ51" s="54"/>
      <c r="PXK51" s="54"/>
      <c r="PXL51" s="54"/>
      <c r="PXM51" s="54"/>
      <c r="PXN51" s="54"/>
      <c r="PXO51" s="54"/>
      <c r="PXU51" s="53"/>
      <c r="PXV51" s="54"/>
      <c r="PXW51" s="54"/>
      <c r="PXX51" s="54"/>
      <c r="PXY51" s="54"/>
      <c r="PXZ51" s="54"/>
      <c r="PYA51" s="54"/>
      <c r="PYG51" s="53"/>
      <c r="PYH51" s="54"/>
      <c r="PYI51" s="54"/>
      <c r="PYJ51" s="54"/>
      <c r="PYK51" s="54"/>
      <c r="PYL51" s="54"/>
      <c r="PYM51" s="54"/>
      <c r="PYS51" s="53"/>
      <c r="PYT51" s="54"/>
      <c r="PYU51" s="54"/>
      <c r="PYV51" s="54"/>
      <c r="PYW51" s="54"/>
      <c r="PYX51" s="54"/>
      <c r="PYY51" s="54"/>
      <c r="PZE51" s="53"/>
      <c r="PZF51" s="54"/>
      <c r="PZG51" s="54"/>
      <c r="PZH51" s="54"/>
      <c r="PZI51" s="54"/>
      <c r="PZJ51" s="54"/>
      <c r="PZK51" s="54"/>
      <c r="PZQ51" s="53"/>
      <c r="PZR51" s="54"/>
      <c r="PZS51" s="54"/>
      <c r="PZT51" s="54"/>
      <c r="PZU51" s="54"/>
      <c r="PZV51" s="54"/>
      <c r="PZW51" s="54"/>
      <c r="QAC51" s="53"/>
      <c r="QAD51" s="54"/>
      <c r="QAE51" s="54"/>
      <c r="QAF51" s="54"/>
      <c r="QAG51" s="54"/>
      <c r="QAH51" s="54"/>
      <c r="QAI51" s="54"/>
      <c r="QAO51" s="53"/>
      <c r="QAP51" s="54"/>
      <c r="QAQ51" s="54"/>
      <c r="QAR51" s="54"/>
      <c r="QAS51" s="54"/>
      <c r="QAT51" s="54"/>
      <c r="QAU51" s="54"/>
      <c r="QBA51" s="53"/>
      <c r="QBB51" s="54"/>
      <c r="QBC51" s="54"/>
      <c r="QBD51" s="54"/>
      <c r="QBE51" s="54"/>
      <c r="QBF51" s="54"/>
      <c r="QBG51" s="54"/>
      <c r="QBM51" s="53"/>
      <c r="QBN51" s="54"/>
      <c r="QBO51" s="54"/>
      <c r="QBP51" s="54"/>
      <c r="QBQ51" s="54"/>
      <c r="QBR51" s="54"/>
      <c r="QBS51" s="54"/>
      <c r="QBY51" s="53"/>
      <c r="QBZ51" s="54"/>
      <c r="QCA51" s="54"/>
      <c r="QCB51" s="54"/>
      <c r="QCC51" s="54"/>
      <c r="QCD51" s="54"/>
      <c r="QCE51" s="54"/>
      <c r="QCK51" s="53"/>
      <c r="QCL51" s="54"/>
      <c r="QCM51" s="54"/>
      <c r="QCN51" s="54"/>
      <c r="QCO51" s="54"/>
      <c r="QCP51" s="54"/>
      <c r="QCQ51" s="54"/>
      <c r="QCW51" s="53"/>
      <c r="QCX51" s="54"/>
      <c r="QCY51" s="54"/>
      <c r="QCZ51" s="54"/>
      <c r="QDA51" s="54"/>
      <c r="QDB51" s="54"/>
      <c r="QDC51" s="54"/>
      <c r="QDI51" s="53"/>
      <c r="QDJ51" s="54"/>
      <c r="QDK51" s="54"/>
      <c r="QDL51" s="54"/>
      <c r="QDM51" s="54"/>
      <c r="QDN51" s="54"/>
      <c r="QDO51" s="54"/>
      <c r="QDU51" s="53"/>
      <c r="QDV51" s="54"/>
      <c r="QDW51" s="54"/>
      <c r="QDX51" s="54"/>
      <c r="QDY51" s="54"/>
      <c r="QDZ51" s="54"/>
      <c r="QEA51" s="54"/>
      <c r="QEG51" s="53"/>
      <c r="QEH51" s="54"/>
      <c r="QEI51" s="54"/>
      <c r="QEJ51" s="54"/>
      <c r="QEK51" s="54"/>
      <c r="QEL51" s="54"/>
      <c r="QEM51" s="54"/>
      <c r="QES51" s="53"/>
      <c r="QET51" s="54"/>
      <c r="QEU51" s="54"/>
      <c r="QEV51" s="54"/>
      <c r="QEW51" s="54"/>
      <c r="QEX51" s="54"/>
      <c r="QEY51" s="54"/>
      <c r="QFE51" s="53"/>
      <c r="QFF51" s="54"/>
      <c r="QFG51" s="54"/>
      <c r="QFH51" s="54"/>
      <c r="QFI51" s="54"/>
      <c r="QFJ51" s="54"/>
      <c r="QFK51" s="54"/>
      <c r="QFQ51" s="53"/>
      <c r="QFR51" s="54"/>
      <c r="QFS51" s="54"/>
      <c r="QFT51" s="54"/>
      <c r="QFU51" s="54"/>
      <c r="QFV51" s="54"/>
      <c r="QFW51" s="54"/>
      <c r="QGC51" s="53"/>
      <c r="QGD51" s="54"/>
      <c r="QGE51" s="54"/>
      <c r="QGF51" s="54"/>
      <c r="QGG51" s="54"/>
      <c r="QGH51" s="54"/>
      <c r="QGI51" s="54"/>
      <c r="QGO51" s="53"/>
      <c r="QGP51" s="54"/>
      <c r="QGQ51" s="54"/>
      <c r="QGR51" s="54"/>
      <c r="QGS51" s="54"/>
      <c r="QGT51" s="54"/>
      <c r="QGU51" s="54"/>
      <c r="QHA51" s="53"/>
      <c r="QHB51" s="54"/>
      <c r="QHC51" s="54"/>
      <c r="QHD51" s="54"/>
      <c r="QHE51" s="54"/>
      <c r="QHF51" s="54"/>
      <c r="QHG51" s="54"/>
      <c r="QHM51" s="53"/>
      <c r="QHN51" s="54"/>
      <c r="QHO51" s="54"/>
      <c r="QHP51" s="54"/>
      <c r="QHQ51" s="54"/>
      <c r="QHR51" s="54"/>
      <c r="QHS51" s="54"/>
      <c r="QHY51" s="53"/>
      <c r="QHZ51" s="54"/>
      <c r="QIA51" s="54"/>
      <c r="QIB51" s="54"/>
      <c r="QIC51" s="54"/>
      <c r="QID51" s="54"/>
      <c r="QIE51" s="54"/>
      <c r="QIK51" s="53"/>
      <c r="QIL51" s="54"/>
      <c r="QIM51" s="54"/>
      <c r="QIN51" s="54"/>
      <c r="QIO51" s="54"/>
      <c r="QIP51" s="54"/>
      <c r="QIQ51" s="54"/>
      <c r="QIW51" s="53"/>
      <c r="QIX51" s="54"/>
      <c r="QIY51" s="54"/>
      <c r="QIZ51" s="54"/>
      <c r="QJA51" s="54"/>
      <c r="QJB51" s="54"/>
      <c r="QJC51" s="54"/>
      <c r="QJI51" s="53"/>
      <c r="QJJ51" s="54"/>
      <c r="QJK51" s="54"/>
      <c r="QJL51" s="54"/>
      <c r="QJM51" s="54"/>
      <c r="QJN51" s="54"/>
      <c r="QJO51" s="54"/>
      <c r="QJU51" s="53"/>
      <c r="QJV51" s="54"/>
      <c r="QJW51" s="54"/>
      <c r="QJX51" s="54"/>
      <c r="QJY51" s="54"/>
      <c r="QJZ51" s="54"/>
      <c r="QKA51" s="54"/>
      <c r="QKG51" s="53"/>
      <c r="QKH51" s="54"/>
      <c r="QKI51" s="54"/>
      <c r="QKJ51" s="54"/>
      <c r="QKK51" s="54"/>
      <c r="QKL51" s="54"/>
      <c r="QKM51" s="54"/>
      <c r="QKS51" s="53"/>
      <c r="QKT51" s="54"/>
      <c r="QKU51" s="54"/>
      <c r="QKV51" s="54"/>
      <c r="QKW51" s="54"/>
      <c r="QKX51" s="54"/>
      <c r="QKY51" s="54"/>
      <c r="QLE51" s="53"/>
      <c r="QLF51" s="54"/>
      <c r="QLG51" s="54"/>
      <c r="QLH51" s="54"/>
      <c r="QLI51" s="54"/>
      <c r="QLJ51" s="54"/>
      <c r="QLK51" s="54"/>
      <c r="QLQ51" s="53"/>
      <c r="QLR51" s="54"/>
      <c r="QLS51" s="54"/>
      <c r="QLT51" s="54"/>
      <c r="QLU51" s="54"/>
      <c r="QLV51" s="54"/>
      <c r="QLW51" s="54"/>
      <c r="QMC51" s="53"/>
      <c r="QMD51" s="54"/>
      <c r="QME51" s="54"/>
      <c r="QMF51" s="54"/>
      <c r="QMG51" s="54"/>
      <c r="QMH51" s="54"/>
      <c r="QMI51" s="54"/>
      <c r="QMO51" s="53"/>
      <c r="QMP51" s="54"/>
      <c r="QMQ51" s="54"/>
      <c r="QMR51" s="54"/>
      <c r="QMS51" s="54"/>
      <c r="QMT51" s="54"/>
      <c r="QMU51" s="54"/>
      <c r="QNA51" s="53"/>
      <c r="QNB51" s="54"/>
      <c r="QNC51" s="54"/>
      <c r="QND51" s="54"/>
      <c r="QNE51" s="54"/>
      <c r="QNF51" s="54"/>
      <c r="QNG51" s="54"/>
      <c r="QNM51" s="53"/>
      <c r="QNN51" s="54"/>
      <c r="QNO51" s="54"/>
      <c r="QNP51" s="54"/>
      <c r="QNQ51" s="54"/>
      <c r="QNR51" s="54"/>
      <c r="QNS51" s="54"/>
      <c r="QNY51" s="53"/>
      <c r="QNZ51" s="54"/>
      <c r="QOA51" s="54"/>
      <c r="QOB51" s="54"/>
      <c r="QOC51" s="54"/>
      <c r="QOD51" s="54"/>
      <c r="QOE51" s="54"/>
      <c r="QOK51" s="53"/>
      <c r="QOL51" s="54"/>
      <c r="QOM51" s="54"/>
      <c r="QON51" s="54"/>
      <c r="QOO51" s="54"/>
      <c r="QOP51" s="54"/>
      <c r="QOQ51" s="54"/>
      <c r="QOW51" s="53"/>
      <c r="QOX51" s="54"/>
      <c r="QOY51" s="54"/>
      <c r="QOZ51" s="54"/>
      <c r="QPA51" s="54"/>
      <c r="QPB51" s="54"/>
      <c r="QPC51" s="54"/>
      <c r="QPI51" s="53"/>
      <c r="QPJ51" s="54"/>
      <c r="QPK51" s="54"/>
      <c r="QPL51" s="54"/>
      <c r="QPM51" s="54"/>
      <c r="QPN51" s="54"/>
      <c r="QPO51" s="54"/>
      <c r="QPU51" s="53"/>
      <c r="QPV51" s="54"/>
      <c r="QPW51" s="54"/>
      <c r="QPX51" s="54"/>
      <c r="QPY51" s="54"/>
      <c r="QPZ51" s="54"/>
      <c r="QQA51" s="54"/>
      <c r="QQG51" s="53"/>
      <c r="QQH51" s="54"/>
      <c r="QQI51" s="54"/>
      <c r="QQJ51" s="54"/>
      <c r="QQK51" s="54"/>
      <c r="QQL51" s="54"/>
      <c r="QQM51" s="54"/>
      <c r="QQS51" s="53"/>
      <c r="QQT51" s="54"/>
      <c r="QQU51" s="54"/>
      <c r="QQV51" s="54"/>
      <c r="QQW51" s="54"/>
      <c r="QQX51" s="54"/>
      <c r="QQY51" s="54"/>
      <c r="QRE51" s="53"/>
      <c r="QRF51" s="54"/>
      <c r="QRG51" s="54"/>
      <c r="QRH51" s="54"/>
      <c r="QRI51" s="54"/>
      <c r="QRJ51" s="54"/>
      <c r="QRK51" s="54"/>
      <c r="QRQ51" s="53"/>
      <c r="QRR51" s="54"/>
      <c r="QRS51" s="54"/>
      <c r="QRT51" s="54"/>
      <c r="QRU51" s="54"/>
      <c r="QRV51" s="54"/>
      <c r="QRW51" s="54"/>
      <c r="QSC51" s="53"/>
      <c r="QSD51" s="54"/>
      <c r="QSE51" s="54"/>
      <c r="QSF51" s="54"/>
      <c r="QSG51" s="54"/>
      <c r="QSH51" s="54"/>
      <c r="QSI51" s="54"/>
      <c r="QSO51" s="53"/>
      <c r="QSP51" s="54"/>
      <c r="QSQ51" s="54"/>
      <c r="QSR51" s="54"/>
      <c r="QSS51" s="54"/>
      <c r="QST51" s="54"/>
      <c r="QSU51" s="54"/>
      <c r="QTA51" s="53"/>
      <c r="QTB51" s="54"/>
      <c r="QTC51" s="54"/>
      <c r="QTD51" s="54"/>
      <c r="QTE51" s="54"/>
      <c r="QTF51" s="54"/>
      <c r="QTG51" s="54"/>
      <c r="QTM51" s="53"/>
      <c r="QTN51" s="54"/>
      <c r="QTO51" s="54"/>
      <c r="QTP51" s="54"/>
      <c r="QTQ51" s="54"/>
      <c r="QTR51" s="54"/>
      <c r="QTS51" s="54"/>
      <c r="QTY51" s="53"/>
      <c r="QTZ51" s="54"/>
      <c r="QUA51" s="54"/>
      <c r="QUB51" s="54"/>
      <c r="QUC51" s="54"/>
      <c r="QUD51" s="54"/>
      <c r="QUE51" s="54"/>
      <c r="QUK51" s="53"/>
      <c r="QUL51" s="54"/>
      <c r="QUM51" s="54"/>
      <c r="QUN51" s="54"/>
      <c r="QUO51" s="54"/>
      <c r="QUP51" s="54"/>
      <c r="QUQ51" s="54"/>
      <c r="QUW51" s="53"/>
      <c r="QUX51" s="54"/>
      <c r="QUY51" s="54"/>
      <c r="QUZ51" s="54"/>
      <c r="QVA51" s="54"/>
      <c r="QVB51" s="54"/>
      <c r="QVC51" s="54"/>
      <c r="QVI51" s="53"/>
      <c r="QVJ51" s="54"/>
      <c r="QVK51" s="54"/>
      <c r="QVL51" s="54"/>
      <c r="QVM51" s="54"/>
      <c r="QVN51" s="54"/>
      <c r="QVO51" s="54"/>
      <c r="QVU51" s="53"/>
      <c r="QVV51" s="54"/>
      <c r="QVW51" s="54"/>
      <c r="QVX51" s="54"/>
      <c r="QVY51" s="54"/>
      <c r="QVZ51" s="54"/>
      <c r="QWA51" s="54"/>
      <c r="QWG51" s="53"/>
      <c r="QWH51" s="54"/>
      <c r="QWI51" s="54"/>
      <c r="QWJ51" s="54"/>
      <c r="QWK51" s="54"/>
      <c r="QWL51" s="54"/>
      <c r="QWM51" s="54"/>
      <c r="QWS51" s="53"/>
      <c r="QWT51" s="54"/>
      <c r="QWU51" s="54"/>
      <c r="QWV51" s="54"/>
      <c r="QWW51" s="54"/>
      <c r="QWX51" s="54"/>
      <c r="QWY51" s="54"/>
      <c r="QXE51" s="53"/>
      <c r="QXF51" s="54"/>
      <c r="QXG51" s="54"/>
      <c r="QXH51" s="54"/>
      <c r="QXI51" s="54"/>
      <c r="QXJ51" s="54"/>
      <c r="QXK51" s="54"/>
      <c r="QXQ51" s="53"/>
      <c r="QXR51" s="54"/>
      <c r="QXS51" s="54"/>
      <c r="QXT51" s="54"/>
      <c r="QXU51" s="54"/>
      <c r="QXV51" s="54"/>
      <c r="QXW51" s="54"/>
      <c r="QYC51" s="53"/>
      <c r="QYD51" s="54"/>
      <c r="QYE51" s="54"/>
      <c r="QYF51" s="54"/>
      <c r="QYG51" s="54"/>
      <c r="QYH51" s="54"/>
      <c r="QYI51" s="54"/>
      <c r="QYO51" s="53"/>
      <c r="QYP51" s="54"/>
      <c r="QYQ51" s="54"/>
      <c r="QYR51" s="54"/>
      <c r="QYS51" s="54"/>
      <c r="QYT51" s="54"/>
      <c r="QYU51" s="54"/>
      <c r="QZA51" s="53"/>
      <c r="QZB51" s="54"/>
      <c r="QZC51" s="54"/>
      <c r="QZD51" s="54"/>
      <c r="QZE51" s="54"/>
      <c r="QZF51" s="54"/>
      <c r="QZG51" s="54"/>
      <c r="QZM51" s="53"/>
      <c r="QZN51" s="54"/>
      <c r="QZO51" s="54"/>
      <c r="QZP51" s="54"/>
      <c r="QZQ51" s="54"/>
      <c r="QZR51" s="54"/>
      <c r="QZS51" s="54"/>
      <c r="QZY51" s="53"/>
      <c r="QZZ51" s="54"/>
      <c r="RAA51" s="54"/>
      <c r="RAB51" s="54"/>
      <c r="RAC51" s="54"/>
      <c r="RAD51" s="54"/>
      <c r="RAE51" s="54"/>
      <c r="RAK51" s="53"/>
      <c r="RAL51" s="54"/>
      <c r="RAM51" s="54"/>
      <c r="RAN51" s="54"/>
      <c r="RAO51" s="54"/>
      <c r="RAP51" s="54"/>
      <c r="RAQ51" s="54"/>
      <c r="RAW51" s="53"/>
      <c r="RAX51" s="54"/>
      <c r="RAY51" s="54"/>
      <c r="RAZ51" s="54"/>
      <c r="RBA51" s="54"/>
      <c r="RBB51" s="54"/>
      <c r="RBC51" s="54"/>
      <c r="RBI51" s="53"/>
      <c r="RBJ51" s="54"/>
      <c r="RBK51" s="54"/>
      <c r="RBL51" s="54"/>
      <c r="RBM51" s="54"/>
      <c r="RBN51" s="54"/>
      <c r="RBO51" s="54"/>
      <c r="RBU51" s="53"/>
      <c r="RBV51" s="54"/>
      <c r="RBW51" s="54"/>
      <c r="RBX51" s="54"/>
      <c r="RBY51" s="54"/>
      <c r="RBZ51" s="54"/>
      <c r="RCA51" s="54"/>
      <c r="RCG51" s="53"/>
      <c r="RCH51" s="54"/>
      <c r="RCI51" s="54"/>
      <c r="RCJ51" s="54"/>
      <c r="RCK51" s="54"/>
      <c r="RCL51" s="54"/>
      <c r="RCM51" s="54"/>
      <c r="RCS51" s="53"/>
      <c r="RCT51" s="54"/>
      <c r="RCU51" s="54"/>
      <c r="RCV51" s="54"/>
      <c r="RCW51" s="54"/>
      <c r="RCX51" s="54"/>
      <c r="RCY51" s="54"/>
      <c r="RDE51" s="53"/>
      <c r="RDF51" s="54"/>
      <c r="RDG51" s="54"/>
      <c r="RDH51" s="54"/>
      <c r="RDI51" s="54"/>
      <c r="RDJ51" s="54"/>
      <c r="RDK51" s="54"/>
      <c r="RDQ51" s="53"/>
      <c r="RDR51" s="54"/>
      <c r="RDS51" s="54"/>
      <c r="RDT51" s="54"/>
      <c r="RDU51" s="54"/>
      <c r="RDV51" s="54"/>
      <c r="RDW51" s="54"/>
      <c r="REC51" s="53"/>
      <c r="RED51" s="54"/>
      <c r="REE51" s="54"/>
      <c r="REF51" s="54"/>
      <c r="REG51" s="54"/>
      <c r="REH51" s="54"/>
      <c r="REI51" s="54"/>
      <c r="REO51" s="53"/>
      <c r="REP51" s="54"/>
      <c r="REQ51" s="54"/>
      <c r="RER51" s="54"/>
      <c r="RES51" s="54"/>
      <c r="RET51" s="54"/>
      <c r="REU51" s="54"/>
      <c r="RFA51" s="53"/>
      <c r="RFB51" s="54"/>
      <c r="RFC51" s="54"/>
      <c r="RFD51" s="54"/>
      <c r="RFE51" s="54"/>
      <c r="RFF51" s="54"/>
      <c r="RFG51" s="54"/>
      <c r="RFM51" s="53"/>
      <c r="RFN51" s="54"/>
      <c r="RFO51" s="54"/>
      <c r="RFP51" s="54"/>
      <c r="RFQ51" s="54"/>
      <c r="RFR51" s="54"/>
      <c r="RFS51" s="54"/>
      <c r="RFY51" s="53"/>
      <c r="RFZ51" s="54"/>
      <c r="RGA51" s="54"/>
      <c r="RGB51" s="54"/>
      <c r="RGC51" s="54"/>
      <c r="RGD51" s="54"/>
      <c r="RGE51" s="54"/>
      <c r="RGK51" s="53"/>
      <c r="RGL51" s="54"/>
      <c r="RGM51" s="54"/>
      <c r="RGN51" s="54"/>
      <c r="RGO51" s="54"/>
      <c r="RGP51" s="54"/>
      <c r="RGQ51" s="54"/>
      <c r="RGW51" s="53"/>
      <c r="RGX51" s="54"/>
      <c r="RGY51" s="54"/>
      <c r="RGZ51" s="54"/>
      <c r="RHA51" s="54"/>
      <c r="RHB51" s="54"/>
      <c r="RHC51" s="54"/>
      <c r="RHI51" s="53"/>
      <c r="RHJ51" s="54"/>
      <c r="RHK51" s="54"/>
      <c r="RHL51" s="54"/>
      <c r="RHM51" s="54"/>
      <c r="RHN51" s="54"/>
      <c r="RHO51" s="54"/>
      <c r="RHU51" s="53"/>
      <c r="RHV51" s="54"/>
      <c r="RHW51" s="54"/>
      <c r="RHX51" s="54"/>
      <c r="RHY51" s="54"/>
      <c r="RHZ51" s="54"/>
      <c r="RIA51" s="54"/>
      <c r="RIG51" s="53"/>
      <c r="RIH51" s="54"/>
      <c r="RII51" s="54"/>
      <c r="RIJ51" s="54"/>
      <c r="RIK51" s="54"/>
      <c r="RIL51" s="54"/>
      <c r="RIM51" s="54"/>
      <c r="RIS51" s="53"/>
      <c r="RIT51" s="54"/>
      <c r="RIU51" s="54"/>
      <c r="RIV51" s="54"/>
      <c r="RIW51" s="54"/>
      <c r="RIX51" s="54"/>
      <c r="RIY51" s="54"/>
      <c r="RJE51" s="53"/>
      <c r="RJF51" s="54"/>
      <c r="RJG51" s="54"/>
      <c r="RJH51" s="54"/>
      <c r="RJI51" s="54"/>
      <c r="RJJ51" s="54"/>
      <c r="RJK51" s="54"/>
      <c r="RJQ51" s="53"/>
      <c r="RJR51" s="54"/>
      <c r="RJS51" s="54"/>
      <c r="RJT51" s="54"/>
      <c r="RJU51" s="54"/>
      <c r="RJV51" s="54"/>
      <c r="RJW51" s="54"/>
      <c r="RKC51" s="53"/>
      <c r="RKD51" s="54"/>
      <c r="RKE51" s="54"/>
      <c r="RKF51" s="54"/>
      <c r="RKG51" s="54"/>
      <c r="RKH51" s="54"/>
      <c r="RKI51" s="54"/>
      <c r="RKO51" s="53"/>
      <c r="RKP51" s="54"/>
      <c r="RKQ51" s="54"/>
      <c r="RKR51" s="54"/>
      <c r="RKS51" s="54"/>
      <c r="RKT51" s="54"/>
      <c r="RKU51" s="54"/>
      <c r="RLA51" s="53"/>
      <c r="RLB51" s="54"/>
      <c r="RLC51" s="54"/>
      <c r="RLD51" s="54"/>
      <c r="RLE51" s="54"/>
      <c r="RLF51" s="54"/>
      <c r="RLG51" s="54"/>
      <c r="RLM51" s="53"/>
      <c r="RLN51" s="54"/>
      <c r="RLO51" s="54"/>
      <c r="RLP51" s="54"/>
      <c r="RLQ51" s="54"/>
      <c r="RLR51" s="54"/>
      <c r="RLS51" s="54"/>
      <c r="RLY51" s="53"/>
      <c r="RLZ51" s="54"/>
      <c r="RMA51" s="54"/>
      <c r="RMB51" s="54"/>
      <c r="RMC51" s="54"/>
      <c r="RMD51" s="54"/>
      <c r="RME51" s="54"/>
      <c r="RMK51" s="53"/>
      <c r="RML51" s="54"/>
      <c r="RMM51" s="54"/>
      <c r="RMN51" s="54"/>
      <c r="RMO51" s="54"/>
      <c r="RMP51" s="54"/>
      <c r="RMQ51" s="54"/>
      <c r="RMW51" s="53"/>
      <c r="RMX51" s="54"/>
      <c r="RMY51" s="54"/>
      <c r="RMZ51" s="54"/>
      <c r="RNA51" s="54"/>
      <c r="RNB51" s="54"/>
      <c r="RNC51" s="54"/>
      <c r="RNI51" s="53"/>
      <c r="RNJ51" s="54"/>
      <c r="RNK51" s="54"/>
      <c r="RNL51" s="54"/>
      <c r="RNM51" s="54"/>
      <c r="RNN51" s="54"/>
      <c r="RNO51" s="54"/>
      <c r="RNU51" s="53"/>
      <c r="RNV51" s="54"/>
      <c r="RNW51" s="54"/>
      <c r="RNX51" s="54"/>
      <c r="RNY51" s="54"/>
      <c r="RNZ51" s="54"/>
      <c r="ROA51" s="54"/>
      <c r="ROG51" s="53"/>
      <c r="ROH51" s="54"/>
      <c r="ROI51" s="54"/>
      <c r="ROJ51" s="54"/>
      <c r="ROK51" s="54"/>
      <c r="ROL51" s="54"/>
      <c r="ROM51" s="54"/>
      <c r="ROS51" s="53"/>
      <c r="ROT51" s="54"/>
      <c r="ROU51" s="54"/>
      <c r="ROV51" s="54"/>
      <c r="ROW51" s="54"/>
      <c r="ROX51" s="54"/>
      <c r="ROY51" s="54"/>
      <c r="RPE51" s="53"/>
      <c r="RPF51" s="54"/>
      <c r="RPG51" s="54"/>
      <c r="RPH51" s="54"/>
      <c r="RPI51" s="54"/>
      <c r="RPJ51" s="54"/>
      <c r="RPK51" s="54"/>
      <c r="RPQ51" s="53"/>
      <c r="RPR51" s="54"/>
      <c r="RPS51" s="54"/>
      <c r="RPT51" s="54"/>
      <c r="RPU51" s="54"/>
      <c r="RPV51" s="54"/>
      <c r="RPW51" s="54"/>
      <c r="RQC51" s="53"/>
      <c r="RQD51" s="54"/>
      <c r="RQE51" s="54"/>
      <c r="RQF51" s="54"/>
      <c r="RQG51" s="54"/>
      <c r="RQH51" s="54"/>
      <c r="RQI51" s="54"/>
      <c r="RQO51" s="53"/>
      <c r="RQP51" s="54"/>
      <c r="RQQ51" s="54"/>
      <c r="RQR51" s="54"/>
      <c r="RQS51" s="54"/>
      <c r="RQT51" s="54"/>
      <c r="RQU51" s="54"/>
      <c r="RRA51" s="53"/>
      <c r="RRB51" s="54"/>
      <c r="RRC51" s="54"/>
      <c r="RRD51" s="54"/>
      <c r="RRE51" s="54"/>
      <c r="RRF51" s="54"/>
      <c r="RRG51" s="54"/>
      <c r="RRM51" s="53"/>
      <c r="RRN51" s="54"/>
      <c r="RRO51" s="54"/>
      <c r="RRP51" s="54"/>
      <c r="RRQ51" s="54"/>
      <c r="RRR51" s="54"/>
      <c r="RRS51" s="54"/>
      <c r="RRY51" s="53"/>
      <c r="RRZ51" s="54"/>
      <c r="RSA51" s="54"/>
      <c r="RSB51" s="54"/>
      <c r="RSC51" s="54"/>
      <c r="RSD51" s="54"/>
      <c r="RSE51" s="54"/>
      <c r="RSK51" s="53"/>
      <c r="RSL51" s="54"/>
      <c r="RSM51" s="54"/>
      <c r="RSN51" s="54"/>
      <c r="RSO51" s="54"/>
      <c r="RSP51" s="54"/>
      <c r="RSQ51" s="54"/>
      <c r="RSW51" s="53"/>
      <c r="RSX51" s="54"/>
      <c r="RSY51" s="54"/>
      <c r="RSZ51" s="54"/>
      <c r="RTA51" s="54"/>
      <c r="RTB51" s="54"/>
      <c r="RTC51" s="54"/>
      <c r="RTI51" s="53"/>
      <c r="RTJ51" s="54"/>
      <c r="RTK51" s="54"/>
      <c r="RTL51" s="54"/>
      <c r="RTM51" s="54"/>
      <c r="RTN51" s="54"/>
      <c r="RTO51" s="54"/>
      <c r="RTU51" s="53"/>
      <c r="RTV51" s="54"/>
      <c r="RTW51" s="54"/>
      <c r="RTX51" s="54"/>
      <c r="RTY51" s="54"/>
      <c r="RTZ51" s="54"/>
      <c r="RUA51" s="54"/>
      <c r="RUG51" s="53"/>
      <c r="RUH51" s="54"/>
      <c r="RUI51" s="54"/>
      <c r="RUJ51" s="54"/>
      <c r="RUK51" s="54"/>
      <c r="RUL51" s="54"/>
      <c r="RUM51" s="54"/>
      <c r="RUS51" s="53"/>
      <c r="RUT51" s="54"/>
      <c r="RUU51" s="54"/>
      <c r="RUV51" s="54"/>
      <c r="RUW51" s="54"/>
      <c r="RUX51" s="54"/>
      <c r="RUY51" s="54"/>
      <c r="RVE51" s="53"/>
      <c r="RVF51" s="54"/>
      <c r="RVG51" s="54"/>
      <c r="RVH51" s="54"/>
      <c r="RVI51" s="54"/>
      <c r="RVJ51" s="54"/>
      <c r="RVK51" s="54"/>
      <c r="RVQ51" s="53"/>
      <c r="RVR51" s="54"/>
      <c r="RVS51" s="54"/>
      <c r="RVT51" s="54"/>
      <c r="RVU51" s="54"/>
      <c r="RVV51" s="54"/>
      <c r="RVW51" s="54"/>
      <c r="RWC51" s="53"/>
      <c r="RWD51" s="54"/>
      <c r="RWE51" s="54"/>
      <c r="RWF51" s="54"/>
      <c r="RWG51" s="54"/>
      <c r="RWH51" s="54"/>
      <c r="RWI51" s="54"/>
      <c r="RWO51" s="53"/>
      <c r="RWP51" s="54"/>
      <c r="RWQ51" s="54"/>
      <c r="RWR51" s="54"/>
      <c r="RWS51" s="54"/>
      <c r="RWT51" s="54"/>
      <c r="RWU51" s="54"/>
      <c r="RXA51" s="53"/>
      <c r="RXB51" s="54"/>
      <c r="RXC51" s="54"/>
      <c r="RXD51" s="54"/>
      <c r="RXE51" s="54"/>
      <c r="RXF51" s="54"/>
      <c r="RXG51" s="54"/>
      <c r="RXM51" s="53"/>
      <c r="RXN51" s="54"/>
      <c r="RXO51" s="54"/>
      <c r="RXP51" s="54"/>
      <c r="RXQ51" s="54"/>
      <c r="RXR51" s="54"/>
      <c r="RXS51" s="54"/>
      <c r="RXY51" s="53"/>
      <c r="RXZ51" s="54"/>
      <c r="RYA51" s="54"/>
      <c r="RYB51" s="54"/>
      <c r="RYC51" s="54"/>
      <c r="RYD51" s="54"/>
      <c r="RYE51" s="54"/>
      <c r="RYK51" s="53"/>
      <c r="RYL51" s="54"/>
      <c r="RYM51" s="54"/>
      <c r="RYN51" s="54"/>
      <c r="RYO51" s="54"/>
      <c r="RYP51" s="54"/>
      <c r="RYQ51" s="54"/>
      <c r="RYW51" s="53"/>
      <c r="RYX51" s="54"/>
      <c r="RYY51" s="54"/>
      <c r="RYZ51" s="54"/>
      <c r="RZA51" s="54"/>
      <c r="RZB51" s="54"/>
      <c r="RZC51" s="54"/>
      <c r="RZI51" s="53"/>
      <c r="RZJ51" s="54"/>
      <c r="RZK51" s="54"/>
      <c r="RZL51" s="54"/>
      <c r="RZM51" s="54"/>
      <c r="RZN51" s="54"/>
      <c r="RZO51" s="54"/>
      <c r="RZU51" s="53"/>
      <c r="RZV51" s="54"/>
      <c r="RZW51" s="54"/>
      <c r="RZX51" s="54"/>
      <c r="RZY51" s="54"/>
      <c r="RZZ51" s="54"/>
      <c r="SAA51" s="54"/>
      <c r="SAG51" s="53"/>
      <c r="SAH51" s="54"/>
      <c r="SAI51" s="54"/>
      <c r="SAJ51" s="54"/>
      <c r="SAK51" s="54"/>
      <c r="SAL51" s="54"/>
      <c r="SAM51" s="54"/>
      <c r="SAS51" s="53"/>
      <c r="SAT51" s="54"/>
      <c r="SAU51" s="54"/>
      <c r="SAV51" s="54"/>
      <c r="SAW51" s="54"/>
      <c r="SAX51" s="54"/>
      <c r="SAY51" s="54"/>
      <c r="SBE51" s="53"/>
      <c r="SBF51" s="54"/>
      <c r="SBG51" s="54"/>
      <c r="SBH51" s="54"/>
      <c r="SBI51" s="54"/>
      <c r="SBJ51" s="54"/>
      <c r="SBK51" s="54"/>
      <c r="SBQ51" s="53"/>
      <c r="SBR51" s="54"/>
      <c r="SBS51" s="54"/>
      <c r="SBT51" s="54"/>
      <c r="SBU51" s="54"/>
      <c r="SBV51" s="54"/>
      <c r="SBW51" s="54"/>
      <c r="SCC51" s="53"/>
      <c r="SCD51" s="54"/>
      <c r="SCE51" s="54"/>
      <c r="SCF51" s="54"/>
      <c r="SCG51" s="54"/>
      <c r="SCH51" s="54"/>
      <c r="SCI51" s="54"/>
      <c r="SCO51" s="53"/>
      <c r="SCP51" s="54"/>
      <c r="SCQ51" s="54"/>
      <c r="SCR51" s="54"/>
      <c r="SCS51" s="54"/>
      <c r="SCT51" s="54"/>
      <c r="SCU51" s="54"/>
      <c r="SDA51" s="53"/>
      <c r="SDB51" s="54"/>
      <c r="SDC51" s="54"/>
      <c r="SDD51" s="54"/>
      <c r="SDE51" s="54"/>
      <c r="SDF51" s="54"/>
      <c r="SDG51" s="54"/>
      <c r="SDM51" s="53"/>
      <c r="SDN51" s="54"/>
      <c r="SDO51" s="54"/>
      <c r="SDP51" s="54"/>
      <c r="SDQ51" s="54"/>
      <c r="SDR51" s="54"/>
      <c r="SDS51" s="54"/>
      <c r="SDY51" s="53"/>
      <c r="SDZ51" s="54"/>
      <c r="SEA51" s="54"/>
      <c r="SEB51" s="54"/>
      <c r="SEC51" s="54"/>
      <c r="SED51" s="54"/>
      <c r="SEE51" s="54"/>
      <c r="SEK51" s="53"/>
      <c r="SEL51" s="54"/>
      <c r="SEM51" s="54"/>
      <c r="SEN51" s="54"/>
      <c r="SEO51" s="54"/>
      <c r="SEP51" s="54"/>
      <c r="SEQ51" s="54"/>
      <c r="SEW51" s="53"/>
      <c r="SEX51" s="54"/>
      <c r="SEY51" s="54"/>
      <c r="SEZ51" s="54"/>
      <c r="SFA51" s="54"/>
      <c r="SFB51" s="54"/>
      <c r="SFC51" s="54"/>
      <c r="SFI51" s="53"/>
      <c r="SFJ51" s="54"/>
      <c r="SFK51" s="54"/>
      <c r="SFL51" s="54"/>
      <c r="SFM51" s="54"/>
      <c r="SFN51" s="54"/>
      <c r="SFO51" s="54"/>
      <c r="SFU51" s="53"/>
      <c r="SFV51" s="54"/>
      <c r="SFW51" s="54"/>
      <c r="SFX51" s="54"/>
      <c r="SFY51" s="54"/>
      <c r="SFZ51" s="54"/>
      <c r="SGA51" s="54"/>
      <c r="SGG51" s="53"/>
      <c r="SGH51" s="54"/>
      <c r="SGI51" s="54"/>
      <c r="SGJ51" s="54"/>
      <c r="SGK51" s="54"/>
      <c r="SGL51" s="54"/>
      <c r="SGM51" s="54"/>
      <c r="SGS51" s="53"/>
      <c r="SGT51" s="54"/>
      <c r="SGU51" s="54"/>
      <c r="SGV51" s="54"/>
      <c r="SGW51" s="54"/>
      <c r="SGX51" s="54"/>
      <c r="SGY51" s="54"/>
      <c r="SHE51" s="53"/>
      <c r="SHF51" s="54"/>
      <c r="SHG51" s="54"/>
      <c r="SHH51" s="54"/>
      <c r="SHI51" s="54"/>
      <c r="SHJ51" s="54"/>
      <c r="SHK51" s="54"/>
      <c r="SHQ51" s="53"/>
      <c r="SHR51" s="54"/>
      <c r="SHS51" s="54"/>
      <c r="SHT51" s="54"/>
      <c r="SHU51" s="54"/>
      <c r="SHV51" s="54"/>
      <c r="SHW51" s="54"/>
      <c r="SIC51" s="53"/>
      <c r="SID51" s="54"/>
      <c r="SIE51" s="54"/>
      <c r="SIF51" s="54"/>
      <c r="SIG51" s="54"/>
      <c r="SIH51" s="54"/>
      <c r="SII51" s="54"/>
      <c r="SIO51" s="53"/>
      <c r="SIP51" s="54"/>
      <c r="SIQ51" s="54"/>
      <c r="SIR51" s="54"/>
      <c r="SIS51" s="54"/>
      <c r="SIT51" s="54"/>
      <c r="SIU51" s="54"/>
      <c r="SJA51" s="53"/>
      <c r="SJB51" s="54"/>
      <c r="SJC51" s="54"/>
      <c r="SJD51" s="54"/>
      <c r="SJE51" s="54"/>
      <c r="SJF51" s="54"/>
      <c r="SJG51" s="54"/>
      <c r="SJM51" s="53"/>
      <c r="SJN51" s="54"/>
      <c r="SJO51" s="54"/>
      <c r="SJP51" s="54"/>
      <c r="SJQ51" s="54"/>
      <c r="SJR51" s="54"/>
      <c r="SJS51" s="54"/>
      <c r="SJY51" s="53"/>
      <c r="SJZ51" s="54"/>
      <c r="SKA51" s="54"/>
      <c r="SKB51" s="54"/>
      <c r="SKC51" s="54"/>
      <c r="SKD51" s="54"/>
      <c r="SKE51" s="54"/>
      <c r="SKK51" s="53"/>
      <c r="SKL51" s="54"/>
      <c r="SKM51" s="54"/>
      <c r="SKN51" s="54"/>
      <c r="SKO51" s="54"/>
      <c r="SKP51" s="54"/>
      <c r="SKQ51" s="54"/>
      <c r="SKW51" s="53"/>
      <c r="SKX51" s="54"/>
      <c r="SKY51" s="54"/>
      <c r="SKZ51" s="54"/>
      <c r="SLA51" s="54"/>
      <c r="SLB51" s="54"/>
      <c r="SLC51" s="54"/>
      <c r="SLI51" s="53"/>
      <c r="SLJ51" s="54"/>
      <c r="SLK51" s="54"/>
      <c r="SLL51" s="54"/>
      <c r="SLM51" s="54"/>
      <c r="SLN51" s="54"/>
      <c r="SLO51" s="54"/>
      <c r="SLU51" s="53"/>
      <c r="SLV51" s="54"/>
      <c r="SLW51" s="54"/>
      <c r="SLX51" s="54"/>
      <c r="SLY51" s="54"/>
      <c r="SLZ51" s="54"/>
      <c r="SMA51" s="54"/>
      <c r="SMG51" s="53"/>
      <c r="SMH51" s="54"/>
      <c r="SMI51" s="54"/>
      <c r="SMJ51" s="54"/>
      <c r="SMK51" s="54"/>
      <c r="SML51" s="54"/>
      <c r="SMM51" s="54"/>
      <c r="SMS51" s="53"/>
      <c r="SMT51" s="54"/>
      <c r="SMU51" s="54"/>
      <c r="SMV51" s="54"/>
      <c r="SMW51" s="54"/>
      <c r="SMX51" s="54"/>
      <c r="SMY51" s="54"/>
      <c r="SNE51" s="53"/>
      <c r="SNF51" s="54"/>
      <c r="SNG51" s="54"/>
      <c r="SNH51" s="54"/>
      <c r="SNI51" s="54"/>
      <c r="SNJ51" s="54"/>
      <c r="SNK51" s="54"/>
      <c r="SNQ51" s="53"/>
      <c r="SNR51" s="54"/>
      <c r="SNS51" s="54"/>
      <c r="SNT51" s="54"/>
      <c r="SNU51" s="54"/>
      <c r="SNV51" s="54"/>
      <c r="SNW51" s="54"/>
      <c r="SOC51" s="53"/>
      <c r="SOD51" s="54"/>
      <c r="SOE51" s="54"/>
      <c r="SOF51" s="54"/>
      <c r="SOG51" s="54"/>
      <c r="SOH51" s="54"/>
      <c r="SOI51" s="54"/>
      <c r="SOO51" s="53"/>
      <c r="SOP51" s="54"/>
      <c r="SOQ51" s="54"/>
      <c r="SOR51" s="54"/>
      <c r="SOS51" s="54"/>
      <c r="SOT51" s="54"/>
      <c r="SOU51" s="54"/>
      <c r="SPA51" s="53"/>
      <c r="SPB51" s="54"/>
      <c r="SPC51" s="54"/>
      <c r="SPD51" s="54"/>
      <c r="SPE51" s="54"/>
      <c r="SPF51" s="54"/>
      <c r="SPG51" s="54"/>
      <c r="SPM51" s="53"/>
      <c r="SPN51" s="54"/>
      <c r="SPO51" s="54"/>
      <c r="SPP51" s="54"/>
      <c r="SPQ51" s="54"/>
      <c r="SPR51" s="54"/>
      <c r="SPS51" s="54"/>
      <c r="SPY51" s="53"/>
      <c r="SPZ51" s="54"/>
      <c r="SQA51" s="54"/>
      <c r="SQB51" s="54"/>
      <c r="SQC51" s="54"/>
      <c r="SQD51" s="54"/>
      <c r="SQE51" s="54"/>
      <c r="SQK51" s="53"/>
      <c r="SQL51" s="54"/>
      <c r="SQM51" s="54"/>
      <c r="SQN51" s="54"/>
      <c r="SQO51" s="54"/>
      <c r="SQP51" s="54"/>
      <c r="SQQ51" s="54"/>
      <c r="SQW51" s="53"/>
      <c r="SQX51" s="54"/>
      <c r="SQY51" s="54"/>
      <c r="SQZ51" s="54"/>
      <c r="SRA51" s="54"/>
      <c r="SRB51" s="54"/>
      <c r="SRC51" s="54"/>
      <c r="SRI51" s="53"/>
      <c r="SRJ51" s="54"/>
      <c r="SRK51" s="54"/>
      <c r="SRL51" s="54"/>
      <c r="SRM51" s="54"/>
      <c r="SRN51" s="54"/>
      <c r="SRO51" s="54"/>
      <c r="SRU51" s="53"/>
      <c r="SRV51" s="54"/>
      <c r="SRW51" s="54"/>
      <c r="SRX51" s="54"/>
      <c r="SRY51" s="54"/>
      <c r="SRZ51" s="54"/>
      <c r="SSA51" s="54"/>
      <c r="SSG51" s="53"/>
      <c r="SSH51" s="54"/>
      <c r="SSI51" s="54"/>
      <c r="SSJ51" s="54"/>
      <c r="SSK51" s="54"/>
      <c r="SSL51" s="54"/>
      <c r="SSM51" s="54"/>
      <c r="SSS51" s="53"/>
      <c r="SST51" s="54"/>
      <c r="SSU51" s="54"/>
      <c r="SSV51" s="54"/>
      <c r="SSW51" s="54"/>
      <c r="SSX51" s="54"/>
      <c r="SSY51" s="54"/>
      <c r="STE51" s="53"/>
      <c r="STF51" s="54"/>
      <c r="STG51" s="54"/>
      <c r="STH51" s="54"/>
      <c r="STI51" s="54"/>
      <c r="STJ51" s="54"/>
      <c r="STK51" s="54"/>
      <c r="STQ51" s="53"/>
      <c r="STR51" s="54"/>
      <c r="STS51" s="54"/>
      <c r="STT51" s="54"/>
      <c r="STU51" s="54"/>
      <c r="STV51" s="54"/>
      <c r="STW51" s="54"/>
      <c r="SUC51" s="53"/>
      <c r="SUD51" s="54"/>
      <c r="SUE51" s="54"/>
      <c r="SUF51" s="54"/>
      <c r="SUG51" s="54"/>
      <c r="SUH51" s="54"/>
      <c r="SUI51" s="54"/>
      <c r="SUO51" s="53"/>
      <c r="SUP51" s="54"/>
      <c r="SUQ51" s="54"/>
      <c r="SUR51" s="54"/>
      <c r="SUS51" s="54"/>
      <c r="SUT51" s="54"/>
      <c r="SUU51" s="54"/>
      <c r="SVA51" s="53"/>
      <c r="SVB51" s="54"/>
      <c r="SVC51" s="54"/>
      <c r="SVD51" s="54"/>
      <c r="SVE51" s="54"/>
      <c r="SVF51" s="54"/>
      <c r="SVG51" s="54"/>
      <c r="SVM51" s="53"/>
      <c r="SVN51" s="54"/>
      <c r="SVO51" s="54"/>
      <c r="SVP51" s="54"/>
      <c r="SVQ51" s="54"/>
      <c r="SVR51" s="54"/>
      <c r="SVS51" s="54"/>
      <c r="SVY51" s="53"/>
      <c r="SVZ51" s="54"/>
      <c r="SWA51" s="54"/>
      <c r="SWB51" s="54"/>
      <c r="SWC51" s="54"/>
      <c r="SWD51" s="54"/>
      <c r="SWE51" s="54"/>
      <c r="SWK51" s="53"/>
      <c r="SWL51" s="54"/>
      <c r="SWM51" s="54"/>
      <c r="SWN51" s="54"/>
      <c r="SWO51" s="54"/>
      <c r="SWP51" s="54"/>
      <c r="SWQ51" s="54"/>
      <c r="SWW51" s="53"/>
      <c r="SWX51" s="54"/>
      <c r="SWY51" s="54"/>
      <c r="SWZ51" s="54"/>
      <c r="SXA51" s="54"/>
      <c r="SXB51" s="54"/>
      <c r="SXC51" s="54"/>
      <c r="SXI51" s="53"/>
      <c r="SXJ51" s="54"/>
      <c r="SXK51" s="54"/>
      <c r="SXL51" s="54"/>
      <c r="SXM51" s="54"/>
      <c r="SXN51" s="54"/>
      <c r="SXO51" s="54"/>
      <c r="SXU51" s="53"/>
      <c r="SXV51" s="54"/>
      <c r="SXW51" s="54"/>
      <c r="SXX51" s="54"/>
      <c r="SXY51" s="54"/>
      <c r="SXZ51" s="54"/>
      <c r="SYA51" s="54"/>
      <c r="SYG51" s="53"/>
      <c r="SYH51" s="54"/>
      <c r="SYI51" s="54"/>
      <c r="SYJ51" s="54"/>
      <c r="SYK51" s="54"/>
      <c r="SYL51" s="54"/>
      <c r="SYM51" s="54"/>
      <c r="SYS51" s="53"/>
      <c r="SYT51" s="54"/>
      <c r="SYU51" s="54"/>
      <c r="SYV51" s="54"/>
      <c r="SYW51" s="54"/>
      <c r="SYX51" s="54"/>
      <c r="SYY51" s="54"/>
      <c r="SZE51" s="53"/>
      <c r="SZF51" s="54"/>
      <c r="SZG51" s="54"/>
      <c r="SZH51" s="54"/>
      <c r="SZI51" s="54"/>
      <c r="SZJ51" s="54"/>
      <c r="SZK51" s="54"/>
      <c r="SZQ51" s="53"/>
      <c r="SZR51" s="54"/>
      <c r="SZS51" s="54"/>
      <c r="SZT51" s="54"/>
      <c r="SZU51" s="54"/>
      <c r="SZV51" s="54"/>
      <c r="SZW51" s="54"/>
      <c r="TAC51" s="53"/>
      <c r="TAD51" s="54"/>
      <c r="TAE51" s="54"/>
      <c r="TAF51" s="54"/>
      <c r="TAG51" s="54"/>
      <c r="TAH51" s="54"/>
      <c r="TAI51" s="54"/>
      <c r="TAO51" s="53"/>
      <c r="TAP51" s="54"/>
      <c r="TAQ51" s="54"/>
      <c r="TAR51" s="54"/>
      <c r="TAS51" s="54"/>
      <c r="TAT51" s="54"/>
      <c r="TAU51" s="54"/>
      <c r="TBA51" s="53"/>
      <c r="TBB51" s="54"/>
      <c r="TBC51" s="54"/>
      <c r="TBD51" s="54"/>
      <c r="TBE51" s="54"/>
      <c r="TBF51" s="54"/>
      <c r="TBG51" s="54"/>
      <c r="TBM51" s="53"/>
      <c r="TBN51" s="54"/>
      <c r="TBO51" s="54"/>
      <c r="TBP51" s="54"/>
      <c r="TBQ51" s="54"/>
      <c r="TBR51" s="54"/>
      <c r="TBS51" s="54"/>
      <c r="TBY51" s="53"/>
      <c r="TBZ51" s="54"/>
      <c r="TCA51" s="54"/>
      <c r="TCB51" s="54"/>
      <c r="TCC51" s="54"/>
      <c r="TCD51" s="54"/>
      <c r="TCE51" s="54"/>
      <c r="TCK51" s="53"/>
      <c r="TCL51" s="54"/>
      <c r="TCM51" s="54"/>
      <c r="TCN51" s="54"/>
      <c r="TCO51" s="54"/>
      <c r="TCP51" s="54"/>
      <c r="TCQ51" s="54"/>
      <c r="TCW51" s="53"/>
      <c r="TCX51" s="54"/>
      <c r="TCY51" s="54"/>
      <c r="TCZ51" s="54"/>
      <c r="TDA51" s="54"/>
      <c r="TDB51" s="54"/>
      <c r="TDC51" s="54"/>
      <c r="TDI51" s="53"/>
      <c r="TDJ51" s="54"/>
      <c r="TDK51" s="54"/>
      <c r="TDL51" s="54"/>
      <c r="TDM51" s="54"/>
      <c r="TDN51" s="54"/>
      <c r="TDO51" s="54"/>
      <c r="TDU51" s="53"/>
      <c r="TDV51" s="54"/>
      <c r="TDW51" s="54"/>
      <c r="TDX51" s="54"/>
      <c r="TDY51" s="54"/>
      <c r="TDZ51" s="54"/>
      <c r="TEA51" s="54"/>
      <c r="TEG51" s="53"/>
      <c r="TEH51" s="54"/>
      <c r="TEI51" s="54"/>
      <c r="TEJ51" s="54"/>
      <c r="TEK51" s="54"/>
      <c r="TEL51" s="54"/>
      <c r="TEM51" s="54"/>
      <c r="TES51" s="53"/>
      <c r="TET51" s="54"/>
      <c r="TEU51" s="54"/>
      <c r="TEV51" s="54"/>
      <c r="TEW51" s="54"/>
      <c r="TEX51" s="54"/>
      <c r="TEY51" s="54"/>
      <c r="TFE51" s="53"/>
      <c r="TFF51" s="54"/>
      <c r="TFG51" s="54"/>
      <c r="TFH51" s="54"/>
      <c r="TFI51" s="54"/>
      <c r="TFJ51" s="54"/>
      <c r="TFK51" s="54"/>
      <c r="TFQ51" s="53"/>
      <c r="TFR51" s="54"/>
      <c r="TFS51" s="54"/>
      <c r="TFT51" s="54"/>
      <c r="TFU51" s="54"/>
      <c r="TFV51" s="54"/>
      <c r="TFW51" s="54"/>
      <c r="TGC51" s="53"/>
      <c r="TGD51" s="54"/>
      <c r="TGE51" s="54"/>
      <c r="TGF51" s="54"/>
      <c r="TGG51" s="54"/>
      <c r="TGH51" s="54"/>
      <c r="TGI51" s="54"/>
      <c r="TGO51" s="53"/>
      <c r="TGP51" s="54"/>
      <c r="TGQ51" s="54"/>
      <c r="TGR51" s="54"/>
      <c r="TGS51" s="54"/>
      <c r="TGT51" s="54"/>
      <c r="TGU51" s="54"/>
      <c r="THA51" s="53"/>
      <c r="THB51" s="54"/>
      <c r="THC51" s="54"/>
      <c r="THD51" s="54"/>
      <c r="THE51" s="54"/>
      <c r="THF51" s="54"/>
      <c r="THG51" s="54"/>
      <c r="THM51" s="53"/>
      <c r="THN51" s="54"/>
      <c r="THO51" s="54"/>
      <c r="THP51" s="54"/>
      <c r="THQ51" s="54"/>
      <c r="THR51" s="54"/>
      <c r="THS51" s="54"/>
      <c r="THY51" s="53"/>
      <c r="THZ51" s="54"/>
      <c r="TIA51" s="54"/>
      <c r="TIB51" s="54"/>
      <c r="TIC51" s="54"/>
      <c r="TID51" s="54"/>
      <c r="TIE51" s="54"/>
      <c r="TIK51" s="53"/>
      <c r="TIL51" s="54"/>
      <c r="TIM51" s="54"/>
      <c r="TIN51" s="54"/>
      <c r="TIO51" s="54"/>
      <c r="TIP51" s="54"/>
      <c r="TIQ51" s="54"/>
      <c r="TIW51" s="53"/>
      <c r="TIX51" s="54"/>
      <c r="TIY51" s="54"/>
      <c r="TIZ51" s="54"/>
      <c r="TJA51" s="54"/>
      <c r="TJB51" s="54"/>
      <c r="TJC51" s="54"/>
      <c r="TJI51" s="53"/>
      <c r="TJJ51" s="54"/>
      <c r="TJK51" s="54"/>
      <c r="TJL51" s="54"/>
      <c r="TJM51" s="54"/>
      <c r="TJN51" s="54"/>
      <c r="TJO51" s="54"/>
      <c r="TJU51" s="53"/>
      <c r="TJV51" s="54"/>
      <c r="TJW51" s="54"/>
      <c r="TJX51" s="54"/>
      <c r="TJY51" s="54"/>
      <c r="TJZ51" s="54"/>
      <c r="TKA51" s="54"/>
      <c r="TKG51" s="53"/>
      <c r="TKH51" s="54"/>
      <c r="TKI51" s="54"/>
      <c r="TKJ51" s="54"/>
      <c r="TKK51" s="54"/>
      <c r="TKL51" s="54"/>
      <c r="TKM51" s="54"/>
      <c r="TKS51" s="53"/>
      <c r="TKT51" s="54"/>
      <c r="TKU51" s="54"/>
      <c r="TKV51" s="54"/>
      <c r="TKW51" s="54"/>
      <c r="TKX51" s="54"/>
      <c r="TKY51" s="54"/>
      <c r="TLE51" s="53"/>
      <c r="TLF51" s="54"/>
      <c r="TLG51" s="54"/>
      <c r="TLH51" s="54"/>
      <c r="TLI51" s="54"/>
      <c r="TLJ51" s="54"/>
      <c r="TLK51" s="54"/>
      <c r="TLQ51" s="53"/>
      <c r="TLR51" s="54"/>
      <c r="TLS51" s="54"/>
      <c r="TLT51" s="54"/>
      <c r="TLU51" s="54"/>
      <c r="TLV51" s="54"/>
      <c r="TLW51" s="54"/>
      <c r="TMC51" s="53"/>
      <c r="TMD51" s="54"/>
      <c r="TME51" s="54"/>
      <c r="TMF51" s="54"/>
      <c r="TMG51" s="54"/>
      <c r="TMH51" s="54"/>
      <c r="TMI51" s="54"/>
      <c r="TMO51" s="53"/>
      <c r="TMP51" s="54"/>
      <c r="TMQ51" s="54"/>
      <c r="TMR51" s="54"/>
      <c r="TMS51" s="54"/>
      <c r="TMT51" s="54"/>
      <c r="TMU51" s="54"/>
      <c r="TNA51" s="53"/>
      <c r="TNB51" s="54"/>
      <c r="TNC51" s="54"/>
      <c r="TND51" s="54"/>
      <c r="TNE51" s="54"/>
      <c r="TNF51" s="54"/>
      <c r="TNG51" s="54"/>
      <c r="TNM51" s="53"/>
      <c r="TNN51" s="54"/>
      <c r="TNO51" s="54"/>
      <c r="TNP51" s="54"/>
      <c r="TNQ51" s="54"/>
      <c r="TNR51" s="54"/>
      <c r="TNS51" s="54"/>
      <c r="TNY51" s="53"/>
      <c r="TNZ51" s="54"/>
      <c r="TOA51" s="54"/>
      <c r="TOB51" s="54"/>
      <c r="TOC51" s="54"/>
      <c r="TOD51" s="54"/>
      <c r="TOE51" s="54"/>
      <c r="TOK51" s="53"/>
      <c r="TOL51" s="54"/>
      <c r="TOM51" s="54"/>
      <c r="TON51" s="54"/>
      <c r="TOO51" s="54"/>
      <c r="TOP51" s="54"/>
      <c r="TOQ51" s="54"/>
      <c r="TOW51" s="53"/>
      <c r="TOX51" s="54"/>
      <c r="TOY51" s="54"/>
      <c r="TOZ51" s="54"/>
      <c r="TPA51" s="54"/>
      <c r="TPB51" s="54"/>
      <c r="TPC51" s="54"/>
      <c r="TPI51" s="53"/>
      <c r="TPJ51" s="54"/>
      <c r="TPK51" s="54"/>
      <c r="TPL51" s="54"/>
      <c r="TPM51" s="54"/>
      <c r="TPN51" s="54"/>
      <c r="TPO51" s="54"/>
      <c r="TPU51" s="53"/>
      <c r="TPV51" s="54"/>
      <c r="TPW51" s="54"/>
      <c r="TPX51" s="54"/>
      <c r="TPY51" s="54"/>
      <c r="TPZ51" s="54"/>
      <c r="TQA51" s="54"/>
      <c r="TQG51" s="53"/>
      <c r="TQH51" s="54"/>
      <c r="TQI51" s="54"/>
      <c r="TQJ51" s="54"/>
      <c r="TQK51" s="54"/>
      <c r="TQL51" s="54"/>
      <c r="TQM51" s="54"/>
      <c r="TQS51" s="53"/>
      <c r="TQT51" s="54"/>
      <c r="TQU51" s="54"/>
      <c r="TQV51" s="54"/>
      <c r="TQW51" s="54"/>
      <c r="TQX51" s="54"/>
      <c r="TQY51" s="54"/>
      <c r="TRE51" s="53"/>
      <c r="TRF51" s="54"/>
      <c r="TRG51" s="54"/>
      <c r="TRH51" s="54"/>
      <c r="TRI51" s="54"/>
      <c r="TRJ51" s="54"/>
      <c r="TRK51" s="54"/>
      <c r="TRQ51" s="53"/>
      <c r="TRR51" s="54"/>
      <c r="TRS51" s="54"/>
      <c r="TRT51" s="54"/>
      <c r="TRU51" s="54"/>
      <c r="TRV51" s="54"/>
      <c r="TRW51" s="54"/>
      <c r="TSC51" s="53"/>
      <c r="TSD51" s="54"/>
      <c r="TSE51" s="54"/>
      <c r="TSF51" s="54"/>
      <c r="TSG51" s="54"/>
      <c r="TSH51" s="54"/>
      <c r="TSI51" s="54"/>
      <c r="TSO51" s="53"/>
      <c r="TSP51" s="54"/>
      <c r="TSQ51" s="54"/>
      <c r="TSR51" s="54"/>
      <c r="TSS51" s="54"/>
      <c r="TST51" s="54"/>
      <c r="TSU51" s="54"/>
      <c r="TTA51" s="53"/>
      <c r="TTB51" s="54"/>
      <c r="TTC51" s="54"/>
      <c r="TTD51" s="54"/>
      <c r="TTE51" s="54"/>
      <c r="TTF51" s="54"/>
      <c r="TTG51" s="54"/>
      <c r="TTM51" s="53"/>
      <c r="TTN51" s="54"/>
      <c r="TTO51" s="54"/>
      <c r="TTP51" s="54"/>
      <c r="TTQ51" s="54"/>
      <c r="TTR51" s="54"/>
      <c r="TTS51" s="54"/>
      <c r="TTY51" s="53"/>
      <c r="TTZ51" s="54"/>
      <c r="TUA51" s="54"/>
      <c r="TUB51" s="54"/>
      <c r="TUC51" s="54"/>
      <c r="TUD51" s="54"/>
      <c r="TUE51" s="54"/>
      <c r="TUK51" s="53"/>
      <c r="TUL51" s="54"/>
      <c r="TUM51" s="54"/>
      <c r="TUN51" s="54"/>
      <c r="TUO51" s="54"/>
      <c r="TUP51" s="54"/>
      <c r="TUQ51" s="54"/>
      <c r="TUW51" s="53"/>
      <c r="TUX51" s="54"/>
      <c r="TUY51" s="54"/>
      <c r="TUZ51" s="54"/>
      <c r="TVA51" s="54"/>
      <c r="TVB51" s="54"/>
      <c r="TVC51" s="54"/>
      <c r="TVI51" s="53"/>
      <c r="TVJ51" s="54"/>
      <c r="TVK51" s="54"/>
      <c r="TVL51" s="54"/>
      <c r="TVM51" s="54"/>
      <c r="TVN51" s="54"/>
      <c r="TVO51" s="54"/>
      <c r="TVU51" s="53"/>
      <c r="TVV51" s="54"/>
      <c r="TVW51" s="54"/>
      <c r="TVX51" s="54"/>
      <c r="TVY51" s="54"/>
      <c r="TVZ51" s="54"/>
      <c r="TWA51" s="54"/>
      <c r="TWG51" s="53"/>
      <c r="TWH51" s="54"/>
      <c r="TWI51" s="54"/>
      <c r="TWJ51" s="54"/>
      <c r="TWK51" s="54"/>
      <c r="TWL51" s="54"/>
      <c r="TWM51" s="54"/>
      <c r="TWS51" s="53"/>
      <c r="TWT51" s="54"/>
      <c r="TWU51" s="54"/>
      <c r="TWV51" s="54"/>
      <c r="TWW51" s="54"/>
      <c r="TWX51" s="54"/>
      <c r="TWY51" s="54"/>
      <c r="TXE51" s="53"/>
      <c r="TXF51" s="54"/>
      <c r="TXG51" s="54"/>
      <c r="TXH51" s="54"/>
      <c r="TXI51" s="54"/>
      <c r="TXJ51" s="54"/>
      <c r="TXK51" s="54"/>
      <c r="TXQ51" s="53"/>
      <c r="TXR51" s="54"/>
      <c r="TXS51" s="54"/>
      <c r="TXT51" s="54"/>
      <c r="TXU51" s="54"/>
      <c r="TXV51" s="54"/>
      <c r="TXW51" s="54"/>
      <c r="TYC51" s="53"/>
      <c r="TYD51" s="54"/>
      <c r="TYE51" s="54"/>
      <c r="TYF51" s="54"/>
      <c r="TYG51" s="54"/>
      <c r="TYH51" s="54"/>
      <c r="TYI51" s="54"/>
      <c r="TYO51" s="53"/>
      <c r="TYP51" s="54"/>
      <c r="TYQ51" s="54"/>
      <c r="TYR51" s="54"/>
      <c r="TYS51" s="54"/>
      <c r="TYT51" s="54"/>
      <c r="TYU51" s="54"/>
      <c r="TZA51" s="53"/>
      <c r="TZB51" s="54"/>
      <c r="TZC51" s="54"/>
      <c r="TZD51" s="54"/>
      <c r="TZE51" s="54"/>
      <c r="TZF51" s="54"/>
      <c r="TZG51" s="54"/>
      <c r="TZM51" s="53"/>
      <c r="TZN51" s="54"/>
      <c r="TZO51" s="54"/>
      <c r="TZP51" s="54"/>
      <c r="TZQ51" s="54"/>
      <c r="TZR51" s="54"/>
      <c r="TZS51" s="54"/>
      <c r="TZY51" s="53"/>
      <c r="TZZ51" s="54"/>
      <c r="UAA51" s="54"/>
      <c r="UAB51" s="54"/>
      <c r="UAC51" s="54"/>
      <c r="UAD51" s="54"/>
      <c r="UAE51" s="54"/>
      <c r="UAK51" s="53"/>
      <c r="UAL51" s="54"/>
      <c r="UAM51" s="54"/>
      <c r="UAN51" s="54"/>
      <c r="UAO51" s="54"/>
      <c r="UAP51" s="54"/>
      <c r="UAQ51" s="54"/>
      <c r="UAW51" s="53"/>
      <c r="UAX51" s="54"/>
      <c r="UAY51" s="54"/>
      <c r="UAZ51" s="54"/>
      <c r="UBA51" s="54"/>
      <c r="UBB51" s="54"/>
      <c r="UBC51" s="54"/>
      <c r="UBI51" s="53"/>
      <c r="UBJ51" s="54"/>
      <c r="UBK51" s="54"/>
      <c r="UBL51" s="54"/>
      <c r="UBM51" s="54"/>
      <c r="UBN51" s="54"/>
      <c r="UBO51" s="54"/>
      <c r="UBU51" s="53"/>
      <c r="UBV51" s="54"/>
      <c r="UBW51" s="54"/>
      <c r="UBX51" s="54"/>
      <c r="UBY51" s="54"/>
      <c r="UBZ51" s="54"/>
      <c r="UCA51" s="54"/>
      <c r="UCG51" s="53"/>
      <c r="UCH51" s="54"/>
      <c r="UCI51" s="54"/>
      <c r="UCJ51" s="54"/>
      <c r="UCK51" s="54"/>
      <c r="UCL51" s="54"/>
      <c r="UCM51" s="54"/>
      <c r="UCS51" s="53"/>
      <c r="UCT51" s="54"/>
      <c r="UCU51" s="54"/>
      <c r="UCV51" s="54"/>
      <c r="UCW51" s="54"/>
      <c r="UCX51" s="54"/>
      <c r="UCY51" s="54"/>
      <c r="UDE51" s="53"/>
      <c r="UDF51" s="54"/>
      <c r="UDG51" s="54"/>
      <c r="UDH51" s="54"/>
      <c r="UDI51" s="54"/>
      <c r="UDJ51" s="54"/>
      <c r="UDK51" s="54"/>
      <c r="UDQ51" s="53"/>
      <c r="UDR51" s="54"/>
      <c r="UDS51" s="54"/>
      <c r="UDT51" s="54"/>
      <c r="UDU51" s="54"/>
      <c r="UDV51" s="54"/>
      <c r="UDW51" s="54"/>
      <c r="UEC51" s="53"/>
      <c r="UED51" s="54"/>
      <c r="UEE51" s="54"/>
      <c r="UEF51" s="54"/>
      <c r="UEG51" s="54"/>
      <c r="UEH51" s="54"/>
      <c r="UEI51" s="54"/>
      <c r="UEO51" s="53"/>
      <c r="UEP51" s="54"/>
      <c r="UEQ51" s="54"/>
      <c r="UER51" s="54"/>
      <c r="UES51" s="54"/>
      <c r="UET51" s="54"/>
      <c r="UEU51" s="54"/>
      <c r="UFA51" s="53"/>
      <c r="UFB51" s="54"/>
      <c r="UFC51" s="54"/>
      <c r="UFD51" s="54"/>
      <c r="UFE51" s="54"/>
      <c r="UFF51" s="54"/>
      <c r="UFG51" s="54"/>
      <c r="UFM51" s="53"/>
      <c r="UFN51" s="54"/>
      <c r="UFO51" s="54"/>
      <c r="UFP51" s="54"/>
      <c r="UFQ51" s="54"/>
      <c r="UFR51" s="54"/>
      <c r="UFS51" s="54"/>
      <c r="UFY51" s="53"/>
      <c r="UFZ51" s="54"/>
      <c r="UGA51" s="54"/>
      <c r="UGB51" s="54"/>
      <c r="UGC51" s="54"/>
      <c r="UGD51" s="54"/>
      <c r="UGE51" s="54"/>
      <c r="UGK51" s="53"/>
      <c r="UGL51" s="54"/>
      <c r="UGM51" s="54"/>
      <c r="UGN51" s="54"/>
      <c r="UGO51" s="54"/>
      <c r="UGP51" s="54"/>
      <c r="UGQ51" s="54"/>
      <c r="UGW51" s="53"/>
      <c r="UGX51" s="54"/>
      <c r="UGY51" s="54"/>
      <c r="UGZ51" s="54"/>
      <c r="UHA51" s="54"/>
      <c r="UHB51" s="54"/>
      <c r="UHC51" s="54"/>
      <c r="UHI51" s="53"/>
      <c r="UHJ51" s="54"/>
      <c r="UHK51" s="54"/>
      <c r="UHL51" s="54"/>
      <c r="UHM51" s="54"/>
      <c r="UHN51" s="54"/>
      <c r="UHO51" s="54"/>
      <c r="UHU51" s="53"/>
      <c r="UHV51" s="54"/>
      <c r="UHW51" s="54"/>
      <c r="UHX51" s="54"/>
      <c r="UHY51" s="54"/>
      <c r="UHZ51" s="54"/>
      <c r="UIA51" s="54"/>
      <c r="UIG51" s="53"/>
      <c r="UIH51" s="54"/>
      <c r="UII51" s="54"/>
      <c r="UIJ51" s="54"/>
      <c r="UIK51" s="54"/>
      <c r="UIL51" s="54"/>
      <c r="UIM51" s="54"/>
      <c r="UIS51" s="53"/>
      <c r="UIT51" s="54"/>
      <c r="UIU51" s="54"/>
      <c r="UIV51" s="54"/>
      <c r="UIW51" s="54"/>
      <c r="UIX51" s="54"/>
      <c r="UIY51" s="54"/>
      <c r="UJE51" s="53"/>
      <c r="UJF51" s="54"/>
      <c r="UJG51" s="54"/>
      <c r="UJH51" s="54"/>
      <c r="UJI51" s="54"/>
      <c r="UJJ51" s="54"/>
      <c r="UJK51" s="54"/>
      <c r="UJQ51" s="53"/>
      <c r="UJR51" s="54"/>
      <c r="UJS51" s="54"/>
      <c r="UJT51" s="54"/>
      <c r="UJU51" s="54"/>
      <c r="UJV51" s="54"/>
      <c r="UJW51" s="54"/>
      <c r="UKC51" s="53"/>
      <c r="UKD51" s="54"/>
      <c r="UKE51" s="54"/>
      <c r="UKF51" s="54"/>
      <c r="UKG51" s="54"/>
      <c r="UKH51" s="54"/>
      <c r="UKI51" s="54"/>
      <c r="UKO51" s="53"/>
      <c r="UKP51" s="54"/>
      <c r="UKQ51" s="54"/>
      <c r="UKR51" s="54"/>
      <c r="UKS51" s="54"/>
      <c r="UKT51" s="54"/>
      <c r="UKU51" s="54"/>
      <c r="ULA51" s="53"/>
      <c r="ULB51" s="54"/>
      <c r="ULC51" s="54"/>
      <c r="ULD51" s="54"/>
      <c r="ULE51" s="54"/>
      <c r="ULF51" s="54"/>
      <c r="ULG51" s="54"/>
      <c r="ULM51" s="53"/>
      <c r="ULN51" s="54"/>
      <c r="ULO51" s="54"/>
      <c r="ULP51" s="54"/>
      <c r="ULQ51" s="54"/>
      <c r="ULR51" s="54"/>
      <c r="ULS51" s="54"/>
      <c r="ULY51" s="53"/>
      <c r="ULZ51" s="54"/>
      <c r="UMA51" s="54"/>
      <c r="UMB51" s="54"/>
      <c r="UMC51" s="54"/>
      <c r="UMD51" s="54"/>
      <c r="UME51" s="54"/>
      <c r="UMK51" s="53"/>
      <c r="UML51" s="54"/>
      <c r="UMM51" s="54"/>
      <c r="UMN51" s="54"/>
      <c r="UMO51" s="54"/>
      <c r="UMP51" s="54"/>
      <c r="UMQ51" s="54"/>
      <c r="UMW51" s="53"/>
      <c r="UMX51" s="54"/>
      <c r="UMY51" s="54"/>
      <c r="UMZ51" s="54"/>
      <c r="UNA51" s="54"/>
      <c r="UNB51" s="54"/>
      <c r="UNC51" s="54"/>
      <c r="UNI51" s="53"/>
      <c r="UNJ51" s="54"/>
      <c r="UNK51" s="54"/>
      <c r="UNL51" s="54"/>
      <c r="UNM51" s="54"/>
      <c r="UNN51" s="54"/>
      <c r="UNO51" s="54"/>
      <c r="UNU51" s="53"/>
      <c r="UNV51" s="54"/>
      <c r="UNW51" s="54"/>
      <c r="UNX51" s="54"/>
      <c r="UNY51" s="54"/>
      <c r="UNZ51" s="54"/>
      <c r="UOA51" s="54"/>
      <c r="UOG51" s="53"/>
      <c r="UOH51" s="54"/>
      <c r="UOI51" s="54"/>
      <c r="UOJ51" s="54"/>
      <c r="UOK51" s="54"/>
      <c r="UOL51" s="54"/>
      <c r="UOM51" s="54"/>
      <c r="UOS51" s="53"/>
      <c r="UOT51" s="54"/>
      <c r="UOU51" s="54"/>
      <c r="UOV51" s="54"/>
      <c r="UOW51" s="54"/>
      <c r="UOX51" s="54"/>
      <c r="UOY51" s="54"/>
      <c r="UPE51" s="53"/>
      <c r="UPF51" s="54"/>
      <c r="UPG51" s="54"/>
      <c r="UPH51" s="54"/>
      <c r="UPI51" s="54"/>
      <c r="UPJ51" s="54"/>
      <c r="UPK51" s="54"/>
      <c r="UPQ51" s="53"/>
      <c r="UPR51" s="54"/>
      <c r="UPS51" s="54"/>
      <c r="UPT51" s="54"/>
      <c r="UPU51" s="54"/>
      <c r="UPV51" s="54"/>
      <c r="UPW51" s="54"/>
      <c r="UQC51" s="53"/>
      <c r="UQD51" s="54"/>
      <c r="UQE51" s="54"/>
      <c r="UQF51" s="54"/>
      <c r="UQG51" s="54"/>
      <c r="UQH51" s="54"/>
      <c r="UQI51" s="54"/>
      <c r="UQO51" s="53"/>
      <c r="UQP51" s="54"/>
      <c r="UQQ51" s="54"/>
      <c r="UQR51" s="54"/>
      <c r="UQS51" s="54"/>
      <c r="UQT51" s="54"/>
      <c r="UQU51" s="54"/>
      <c r="URA51" s="53"/>
      <c r="URB51" s="54"/>
      <c r="URC51" s="54"/>
      <c r="URD51" s="54"/>
      <c r="URE51" s="54"/>
      <c r="URF51" s="54"/>
      <c r="URG51" s="54"/>
      <c r="URM51" s="53"/>
      <c r="URN51" s="54"/>
      <c r="URO51" s="54"/>
      <c r="URP51" s="54"/>
      <c r="URQ51" s="54"/>
      <c r="URR51" s="54"/>
      <c r="URS51" s="54"/>
      <c r="URY51" s="53"/>
      <c r="URZ51" s="54"/>
      <c r="USA51" s="54"/>
      <c r="USB51" s="54"/>
      <c r="USC51" s="54"/>
      <c r="USD51" s="54"/>
      <c r="USE51" s="54"/>
      <c r="USK51" s="53"/>
      <c r="USL51" s="54"/>
      <c r="USM51" s="54"/>
      <c r="USN51" s="54"/>
      <c r="USO51" s="54"/>
      <c r="USP51" s="54"/>
      <c r="USQ51" s="54"/>
      <c r="USW51" s="53"/>
      <c r="USX51" s="54"/>
      <c r="USY51" s="54"/>
      <c r="USZ51" s="54"/>
      <c r="UTA51" s="54"/>
      <c r="UTB51" s="54"/>
      <c r="UTC51" s="54"/>
      <c r="UTI51" s="53"/>
      <c r="UTJ51" s="54"/>
      <c r="UTK51" s="54"/>
      <c r="UTL51" s="54"/>
      <c r="UTM51" s="54"/>
      <c r="UTN51" s="54"/>
      <c r="UTO51" s="54"/>
      <c r="UTU51" s="53"/>
      <c r="UTV51" s="54"/>
      <c r="UTW51" s="54"/>
      <c r="UTX51" s="54"/>
      <c r="UTY51" s="54"/>
      <c r="UTZ51" s="54"/>
      <c r="UUA51" s="54"/>
      <c r="UUG51" s="53"/>
      <c r="UUH51" s="54"/>
      <c r="UUI51" s="54"/>
      <c r="UUJ51" s="54"/>
      <c r="UUK51" s="54"/>
      <c r="UUL51" s="54"/>
      <c r="UUM51" s="54"/>
      <c r="UUS51" s="53"/>
      <c r="UUT51" s="54"/>
      <c r="UUU51" s="54"/>
      <c r="UUV51" s="54"/>
      <c r="UUW51" s="54"/>
      <c r="UUX51" s="54"/>
      <c r="UUY51" s="54"/>
      <c r="UVE51" s="53"/>
      <c r="UVF51" s="54"/>
      <c r="UVG51" s="54"/>
      <c r="UVH51" s="54"/>
      <c r="UVI51" s="54"/>
      <c r="UVJ51" s="54"/>
      <c r="UVK51" s="54"/>
      <c r="UVQ51" s="53"/>
      <c r="UVR51" s="54"/>
      <c r="UVS51" s="54"/>
      <c r="UVT51" s="54"/>
      <c r="UVU51" s="54"/>
      <c r="UVV51" s="54"/>
      <c r="UVW51" s="54"/>
      <c r="UWC51" s="53"/>
      <c r="UWD51" s="54"/>
      <c r="UWE51" s="54"/>
      <c r="UWF51" s="54"/>
      <c r="UWG51" s="54"/>
      <c r="UWH51" s="54"/>
      <c r="UWI51" s="54"/>
      <c r="UWO51" s="53"/>
      <c r="UWP51" s="54"/>
      <c r="UWQ51" s="54"/>
      <c r="UWR51" s="54"/>
      <c r="UWS51" s="54"/>
      <c r="UWT51" s="54"/>
      <c r="UWU51" s="54"/>
      <c r="UXA51" s="53"/>
      <c r="UXB51" s="54"/>
      <c r="UXC51" s="54"/>
      <c r="UXD51" s="54"/>
      <c r="UXE51" s="54"/>
      <c r="UXF51" s="54"/>
      <c r="UXG51" s="54"/>
      <c r="UXM51" s="53"/>
      <c r="UXN51" s="54"/>
      <c r="UXO51" s="54"/>
      <c r="UXP51" s="54"/>
      <c r="UXQ51" s="54"/>
      <c r="UXR51" s="54"/>
      <c r="UXS51" s="54"/>
      <c r="UXY51" s="53"/>
      <c r="UXZ51" s="54"/>
      <c r="UYA51" s="54"/>
      <c r="UYB51" s="54"/>
      <c r="UYC51" s="54"/>
      <c r="UYD51" s="54"/>
      <c r="UYE51" s="54"/>
      <c r="UYK51" s="53"/>
      <c r="UYL51" s="54"/>
      <c r="UYM51" s="54"/>
      <c r="UYN51" s="54"/>
      <c r="UYO51" s="54"/>
      <c r="UYP51" s="54"/>
      <c r="UYQ51" s="54"/>
      <c r="UYW51" s="53"/>
      <c r="UYX51" s="54"/>
      <c r="UYY51" s="54"/>
      <c r="UYZ51" s="54"/>
      <c r="UZA51" s="54"/>
      <c r="UZB51" s="54"/>
      <c r="UZC51" s="54"/>
      <c r="UZI51" s="53"/>
      <c r="UZJ51" s="54"/>
      <c r="UZK51" s="54"/>
      <c r="UZL51" s="54"/>
      <c r="UZM51" s="54"/>
      <c r="UZN51" s="54"/>
      <c r="UZO51" s="54"/>
      <c r="UZU51" s="53"/>
      <c r="UZV51" s="54"/>
      <c r="UZW51" s="54"/>
      <c r="UZX51" s="54"/>
      <c r="UZY51" s="54"/>
      <c r="UZZ51" s="54"/>
      <c r="VAA51" s="54"/>
      <c r="VAG51" s="53"/>
      <c r="VAH51" s="54"/>
      <c r="VAI51" s="54"/>
      <c r="VAJ51" s="54"/>
      <c r="VAK51" s="54"/>
      <c r="VAL51" s="54"/>
      <c r="VAM51" s="54"/>
      <c r="VAS51" s="53"/>
      <c r="VAT51" s="54"/>
      <c r="VAU51" s="54"/>
      <c r="VAV51" s="54"/>
      <c r="VAW51" s="54"/>
      <c r="VAX51" s="54"/>
      <c r="VAY51" s="54"/>
      <c r="VBE51" s="53"/>
      <c r="VBF51" s="54"/>
      <c r="VBG51" s="54"/>
      <c r="VBH51" s="54"/>
      <c r="VBI51" s="54"/>
      <c r="VBJ51" s="54"/>
      <c r="VBK51" s="54"/>
      <c r="VBQ51" s="53"/>
      <c r="VBR51" s="54"/>
      <c r="VBS51" s="54"/>
      <c r="VBT51" s="54"/>
      <c r="VBU51" s="54"/>
      <c r="VBV51" s="54"/>
      <c r="VBW51" s="54"/>
      <c r="VCC51" s="53"/>
      <c r="VCD51" s="54"/>
      <c r="VCE51" s="54"/>
      <c r="VCF51" s="54"/>
      <c r="VCG51" s="54"/>
      <c r="VCH51" s="54"/>
      <c r="VCI51" s="54"/>
      <c r="VCO51" s="53"/>
      <c r="VCP51" s="54"/>
      <c r="VCQ51" s="54"/>
      <c r="VCR51" s="54"/>
      <c r="VCS51" s="54"/>
      <c r="VCT51" s="54"/>
      <c r="VCU51" s="54"/>
      <c r="VDA51" s="53"/>
      <c r="VDB51" s="54"/>
      <c r="VDC51" s="54"/>
      <c r="VDD51" s="54"/>
      <c r="VDE51" s="54"/>
      <c r="VDF51" s="54"/>
      <c r="VDG51" s="54"/>
      <c r="VDM51" s="53"/>
      <c r="VDN51" s="54"/>
      <c r="VDO51" s="54"/>
      <c r="VDP51" s="54"/>
      <c r="VDQ51" s="54"/>
      <c r="VDR51" s="54"/>
      <c r="VDS51" s="54"/>
      <c r="VDY51" s="53"/>
      <c r="VDZ51" s="54"/>
      <c r="VEA51" s="54"/>
      <c r="VEB51" s="54"/>
      <c r="VEC51" s="54"/>
      <c r="VED51" s="54"/>
      <c r="VEE51" s="54"/>
      <c r="VEK51" s="53"/>
      <c r="VEL51" s="54"/>
      <c r="VEM51" s="54"/>
      <c r="VEN51" s="54"/>
      <c r="VEO51" s="54"/>
      <c r="VEP51" s="54"/>
      <c r="VEQ51" s="54"/>
      <c r="VEW51" s="53"/>
      <c r="VEX51" s="54"/>
      <c r="VEY51" s="54"/>
      <c r="VEZ51" s="54"/>
      <c r="VFA51" s="54"/>
      <c r="VFB51" s="54"/>
      <c r="VFC51" s="54"/>
      <c r="VFI51" s="53"/>
      <c r="VFJ51" s="54"/>
      <c r="VFK51" s="54"/>
      <c r="VFL51" s="54"/>
      <c r="VFM51" s="54"/>
      <c r="VFN51" s="54"/>
      <c r="VFO51" s="54"/>
      <c r="VFU51" s="53"/>
      <c r="VFV51" s="54"/>
      <c r="VFW51" s="54"/>
      <c r="VFX51" s="54"/>
      <c r="VFY51" s="54"/>
      <c r="VFZ51" s="54"/>
      <c r="VGA51" s="54"/>
      <c r="VGG51" s="53"/>
      <c r="VGH51" s="54"/>
      <c r="VGI51" s="54"/>
      <c r="VGJ51" s="54"/>
      <c r="VGK51" s="54"/>
      <c r="VGL51" s="54"/>
      <c r="VGM51" s="54"/>
      <c r="VGS51" s="53"/>
      <c r="VGT51" s="54"/>
      <c r="VGU51" s="54"/>
      <c r="VGV51" s="54"/>
      <c r="VGW51" s="54"/>
      <c r="VGX51" s="54"/>
      <c r="VGY51" s="54"/>
      <c r="VHE51" s="53"/>
      <c r="VHF51" s="54"/>
      <c r="VHG51" s="54"/>
      <c r="VHH51" s="54"/>
      <c r="VHI51" s="54"/>
      <c r="VHJ51" s="54"/>
      <c r="VHK51" s="54"/>
      <c r="VHQ51" s="53"/>
      <c r="VHR51" s="54"/>
      <c r="VHS51" s="54"/>
      <c r="VHT51" s="54"/>
      <c r="VHU51" s="54"/>
      <c r="VHV51" s="54"/>
      <c r="VHW51" s="54"/>
      <c r="VIC51" s="53"/>
      <c r="VID51" s="54"/>
      <c r="VIE51" s="54"/>
      <c r="VIF51" s="54"/>
      <c r="VIG51" s="54"/>
      <c r="VIH51" s="54"/>
      <c r="VII51" s="54"/>
      <c r="VIO51" s="53"/>
      <c r="VIP51" s="54"/>
      <c r="VIQ51" s="54"/>
      <c r="VIR51" s="54"/>
      <c r="VIS51" s="54"/>
      <c r="VIT51" s="54"/>
      <c r="VIU51" s="54"/>
      <c r="VJA51" s="53"/>
      <c r="VJB51" s="54"/>
      <c r="VJC51" s="54"/>
      <c r="VJD51" s="54"/>
      <c r="VJE51" s="54"/>
      <c r="VJF51" s="54"/>
      <c r="VJG51" s="54"/>
      <c r="VJM51" s="53"/>
      <c r="VJN51" s="54"/>
      <c r="VJO51" s="54"/>
      <c r="VJP51" s="54"/>
      <c r="VJQ51" s="54"/>
      <c r="VJR51" s="54"/>
      <c r="VJS51" s="54"/>
      <c r="VJY51" s="53"/>
      <c r="VJZ51" s="54"/>
      <c r="VKA51" s="54"/>
      <c r="VKB51" s="54"/>
      <c r="VKC51" s="54"/>
      <c r="VKD51" s="54"/>
      <c r="VKE51" s="54"/>
      <c r="VKK51" s="53"/>
      <c r="VKL51" s="54"/>
      <c r="VKM51" s="54"/>
      <c r="VKN51" s="54"/>
      <c r="VKO51" s="54"/>
      <c r="VKP51" s="54"/>
      <c r="VKQ51" s="54"/>
      <c r="VKW51" s="53"/>
      <c r="VKX51" s="54"/>
      <c r="VKY51" s="54"/>
      <c r="VKZ51" s="54"/>
      <c r="VLA51" s="54"/>
      <c r="VLB51" s="54"/>
      <c r="VLC51" s="54"/>
      <c r="VLI51" s="53"/>
      <c r="VLJ51" s="54"/>
      <c r="VLK51" s="54"/>
      <c r="VLL51" s="54"/>
      <c r="VLM51" s="54"/>
      <c r="VLN51" s="54"/>
      <c r="VLO51" s="54"/>
      <c r="VLU51" s="53"/>
      <c r="VLV51" s="54"/>
      <c r="VLW51" s="54"/>
      <c r="VLX51" s="54"/>
      <c r="VLY51" s="54"/>
      <c r="VLZ51" s="54"/>
      <c r="VMA51" s="54"/>
      <c r="VMG51" s="53"/>
      <c r="VMH51" s="54"/>
      <c r="VMI51" s="54"/>
      <c r="VMJ51" s="54"/>
      <c r="VMK51" s="54"/>
      <c r="VML51" s="54"/>
      <c r="VMM51" s="54"/>
      <c r="VMS51" s="53"/>
      <c r="VMT51" s="54"/>
      <c r="VMU51" s="54"/>
      <c r="VMV51" s="54"/>
      <c r="VMW51" s="54"/>
      <c r="VMX51" s="54"/>
      <c r="VMY51" s="54"/>
      <c r="VNE51" s="53"/>
      <c r="VNF51" s="54"/>
      <c r="VNG51" s="54"/>
      <c r="VNH51" s="54"/>
      <c r="VNI51" s="54"/>
      <c r="VNJ51" s="54"/>
      <c r="VNK51" s="54"/>
      <c r="VNQ51" s="53"/>
      <c r="VNR51" s="54"/>
      <c r="VNS51" s="54"/>
      <c r="VNT51" s="54"/>
      <c r="VNU51" s="54"/>
      <c r="VNV51" s="54"/>
      <c r="VNW51" s="54"/>
      <c r="VOC51" s="53"/>
      <c r="VOD51" s="54"/>
      <c r="VOE51" s="54"/>
      <c r="VOF51" s="54"/>
      <c r="VOG51" s="54"/>
      <c r="VOH51" s="54"/>
      <c r="VOI51" s="54"/>
      <c r="VOO51" s="53"/>
      <c r="VOP51" s="54"/>
      <c r="VOQ51" s="54"/>
      <c r="VOR51" s="54"/>
      <c r="VOS51" s="54"/>
      <c r="VOT51" s="54"/>
      <c r="VOU51" s="54"/>
      <c r="VPA51" s="53"/>
      <c r="VPB51" s="54"/>
      <c r="VPC51" s="54"/>
      <c r="VPD51" s="54"/>
      <c r="VPE51" s="54"/>
      <c r="VPF51" s="54"/>
      <c r="VPG51" s="54"/>
      <c r="VPM51" s="53"/>
      <c r="VPN51" s="54"/>
      <c r="VPO51" s="54"/>
      <c r="VPP51" s="54"/>
      <c r="VPQ51" s="54"/>
      <c r="VPR51" s="54"/>
      <c r="VPS51" s="54"/>
      <c r="VPY51" s="53"/>
      <c r="VPZ51" s="54"/>
      <c r="VQA51" s="54"/>
      <c r="VQB51" s="54"/>
      <c r="VQC51" s="54"/>
      <c r="VQD51" s="54"/>
      <c r="VQE51" s="54"/>
      <c r="VQK51" s="53"/>
      <c r="VQL51" s="54"/>
      <c r="VQM51" s="54"/>
      <c r="VQN51" s="54"/>
      <c r="VQO51" s="54"/>
      <c r="VQP51" s="54"/>
      <c r="VQQ51" s="54"/>
      <c r="VQW51" s="53"/>
      <c r="VQX51" s="54"/>
      <c r="VQY51" s="54"/>
      <c r="VQZ51" s="54"/>
      <c r="VRA51" s="54"/>
      <c r="VRB51" s="54"/>
      <c r="VRC51" s="54"/>
      <c r="VRI51" s="53"/>
      <c r="VRJ51" s="54"/>
      <c r="VRK51" s="54"/>
      <c r="VRL51" s="54"/>
      <c r="VRM51" s="54"/>
      <c r="VRN51" s="54"/>
      <c r="VRO51" s="54"/>
      <c r="VRU51" s="53"/>
      <c r="VRV51" s="54"/>
      <c r="VRW51" s="54"/>
      <c r="VRX51" s="54"/>
      <c r="VRY51" s="54"/>
      <c r="VRZ51" s="54"/>
      <c r="VSA51" s="54"/>
      <c r="VSG51" s="53"/>
      <c r="VSH51" s="54"/>
      <c r="VSI51" s="54"/>
      <c r="VSJ51" s="54"/>
      <c r="VSK51" s="54"/>
      <c r="VSL51" s="54"/>
      <c r="VSM51" s="54"/>
      <c r="VSS51" s="53"/>
      <c r="VST51" s="54"/>
      <c r="VSU51" s="54"/>
      <c r="VSV51" s="54"/>
      <c r="VSW51" s="54"/>
      <c r="VSX51" s="54"/>
      <c r="VSY51" s="54"/>
      <c r="VTE51" s="53"/>
      <c r="VTF51" s="54"/>
      <c r="VTG51" s="54"/>
      <c r="VTH51" s="54"/>
      <c r="VTI51" s="54"/>
      <c r="VTJ51" s="54"/>
      <c r="VTK51" s="54"/>
      <c r="VTQ51" s="53"/>
      <c r="VTR51" s="54"/>
      <c r="VTS51" s="54"/>
      <c r="VTT51" s="54"/>
      <c r="VTU51" s="54"/>
      <c r="VTV51" s="54"/>
      <c r="VTW51" s="54"/>
      <c r="VUC51" s="53"/>
      <c r="VUD51" s="54"/>
      <c r="VUE51" s="54"/>
      <c r="VUF51" s="54"/>
      <c r="VUG51" s="54"/>
      <c r="VUH51" s="54"/>
      <c r="VUI51" s="54"/>
      <c r="VUO51" s="53"/>
      <c r="VUP51" s="54"/>
      <c r="VUQ51" s="54"/>
      <c r="VUR51" s="54"/>
      <c r="VUS51" s="54"/>
      <c r="VUT51" s="54"/>
      <c r="VUU51" s="54"/>
      <c r="VVA51" s="53"/>
      <c r="VVB51" s="54"/>
      <c r="VVC51" s="54"/>
      <c r="VVD51" s="54"/>
      <c r="VVE51" s="54"/>
      <c r="VVF51" s="54"/>
      <c r="VVG51" s="54"/>
      <c r="VVM51" s="53"/>
      <c r="VVN51" s="54"/>
      <c r="VVO51" s="54"/>
      <c r="VVP51" s="54"/>
      <c r="VVQ51" s="54"/>
      <c r="VVR51" s="54"/>
      <c r="VVS51" s="54"/>
      <c r="VVY51" s="53"/>
      <c r="VVZ51" s="54"/>
      <c r="VWA51" s="54"/>
      <c r="VWB51" s="54"/>
      <c r="VWC51" s="54"/>
      <c r="VWD51" s="54"/>
      <c r="VWE51" s="54"/>
      <c r="VWK51" s="53"/>
      <c r="VWL51" s="54"/>
      <c r="VWM51" s="54"/>
      <c r="VWN51" s="54"/>
      <c r="VWO51" s="54"/>
      <c r="VWP51" s="54"/>
      <c r="VWQ51" s="54"/>
      <c r="VWW51" s="53"/>
      <c r="VWX51" s="54"/>
      <c r="VWY51" s="54"/>
      <c r="VWZ51" s="54"/>
      <c r="VXA51" s="54"/>
      <c r="VXB51" s="54"/>
      <c r="VXC51" s="54"/>
      <c r="VXI51" s="53"/>
      <c r="VXJ51" s="54"/>
      <c r="VXK51" s="54"/>
      <c r="VXL51" s="54"/>
      <c r="VXM51" s="54"/>
      <c r="VXN51" s="54"/>
      <c r="VXO51" s="54"/>
      <c r="VXU51" s="53"/>
      <c r="VXV51" s="54"/>
      <c r="VXW51" s="54"/>
      <c r="VXX51" s="54"/>
      <c r="VXY51" s="54"/>
      <c r="VXZ51" s="54"/>
      <c r="VYA51" s="54"/>
      <c r="VYG51" s="53"/>
      <c r="VYH51" s="54"/>
      <c r="VYI51" s="54"/>
      <c r="VYJ51" s="54"/>
      <c r="VYK51" s="54"/>
      <c r="VYL51" s="54"/>
      <c r="VYM51" s="54"/>
      <c r="VYS51" s="53"/>
      <c r="VYT51" s="54"/>
      <c r="VYU51" s="54"/>
      <c r="VYV51" s="54"/>
      <c r="VYW51" s="54"/>
      <c r="VYX51" s="54"/>
      <c r="VYY51" s="54"/>
      <c r="VZE51" s="53"/>
      <c r="VZF51" s="54"/>
      <c r="VZG51" s="54"/>
      <c r="VZH51" s="54"/>
      <c r="VZI51" s="54"/>
      <c r="VZJ51" s="54"/>
      <c r="VZK51" s="54"/>
      <c r="VZQ51" s="53"/>
      <c r="VZR51" s="54"/>
      <c r="VZS51" s="54"/>
      <c r="VZT51" s="54"/>
      <c r="VZU51" s="54"/>
      <c r="VZV51" s="54"/>
      <c r="VZW51" s="54"/>
      <c r="WAC51" s="53"/>
      <c r="WAD51" s="54"/>
      <c r="WAE51" s="54"/>
      <c r="WAF51" s="54"/>
      <c r="WAG51" s="54"/>
      <c r="WAH51" s="54"/>
      <c r="WAI51" s="54"/>
      <c r="WAO51" s="53"/>
      <c r="WAP51" s="54"/>
      <c r="WAQ51" s="54"/>
      <c r="WAR51" s="54"/>
      <c r="WAS51" s="54"/>
      <c r="WAT51" s="54"/>
      <c r="WAU51" s="54"/>
      <c r="WBA51" s="53"/>
      <c r="WBB51" s="54"/>
      <c r="WBC51" s="54"/>
      <c r="WBD51" s="54"/>
      <c r="WBE51" s="54"/>
      <c r="WBF51" s="54"/>
      <c r="WBG51" s="54"/>
      <c r="WBM51" s="53"/>
      <c r="WBN51" s="54"/>
      <c r="WBO51" s="54"/>
      <c r="WBP51" s="54"/>
      <c r="WBQ51" s="54"/>
      <c r="WBR51" s="54"/>
      <c r="WBS51" s="54"/>
      <c r="WBY51" s="53"/>
      <c r="WBZ51" s="54"/>
      <c r="WCA51" s="54"/>
      <c r="WCB51" s="54"/>
      <c r="WCC51" s="54"/>
      <c r="WCD51" s="54"/>
      <c r="WCE51" s="54"/>
      <c r="WCK51" s="53"/>
      <c r="WCL51" s="54"/>
      <c r="WCM51" s="54"/>
      <c r="WCN51" s="54"/>
      <c r="WCO51" s="54"/>
      <c r="WCP51" s="54"/>
      <c r="WCQ51" s="54"/>
      <c r="WCW51" s="53"/>
      <c r="WCX51" s="54"/>
      <c r="WCY51" s="54"/>
      <c r="WCZ51" s="54"/>
      <c r="WDA51" s="54"/>
      <c r="WDB51" s="54"/>
      <c r="WDC51" s="54"/>
      <c r="WDI51" s="53"/>
      <c r="WDJ51" s="54"/>
      <c r="WDK51" s="54"/>
      <c r="WDL51" s="54"/>
      <c r="WDM51" s="54"/>
      <c r="WDN51" s="54"/>
      <c r="WDO51" s="54"/>
      <c r="WDU51" s="53"/>
      <c r="WDV51" s="54"/>
      <c r="WDW51" s="54"/>
      <c r="WDX51" s="54"/>
      <c r="WDY51" s="54"/>
      <c r="WDZ51" s="54"/>
      <c r="WEA51" s="54"/>
      <c r="WEG51" s="53"/>
      <c r="WEH51" s="54"/>
      <c r="WEI51" s="54"/>
      <c r="WEJ51" s="54"/>
      <c r="WEK51" s="54"/>
      <c r="WEL51" s="54"/>
      <c r="WEM51" s="54"/>
      <c r="WES51" s="53"/>
      <c r="WET51" s="54"/>
      <c r="WEU51" s="54"/>
      <c r="WEV51" s="54"/>
      <c r="WEW51" s="54"/>
      <c r="WEX51" s="54"/>
      <c r="WEY51" s="54"/>
      <c r="WFE51" s="53"/>
      <c r="WFF51" s="54"/>
      <c r="WFG51" s="54"/>
      <c r="WFH51" s="54"/>
      <c r="WFI51" s="54"/>
      <c r="WFJ51" s="54"/>
      <c r="WFK51" s="54"/>
      <c r="WFQ51" s="53"/>
      <c r="WFR51" s="54"/>
      <c r="WFS51" s="54"/>
      <c r="WFT51" s="54"/>
      <c r="WFU51" s="54"/>
      <c r="WFV51" s="54"/>
      <c r="WFW51" s="54"/>
      <c r="WGC51" s="53"/>
      <c r="WGD51" s="54"/>
      <c r="WGE51" s="54"/>
      <c r="WGF51" s="54"/>
      <c r="WGG51" s="54"/>
      <c r="WGH51" s="54"/>
      <c r="WGI51" s="54"/>
      <c r="WGO51" s="53"/>
      <c r="WGP51" s="54"/>
      <c r="WGQ51" s="54"/>
      <c r="WGR51" s="54"/>
      <c r="WGS51" s="54"/>
      <c r="WGT51" s="54"/>
      <c r="WGU51" s="54"/>
      <c r="WHA51" s="53"/>
      <c r="WHB51" s="54"/>
      <c r="WHC51" s="54"/>
      <c r="WHD51" s="54"/>
      <c r="WHE51" s="54"/>
      <c r="WHF51" s="54"/>
      <c r="WHG51" s="54"/>
      <c r="WHM51" s="53"/>
      <c r="WHN51" s="54"/>
      <c r="WHO51" s="54"/>
      <c r="WHP51" s="54"/>
      <c r="WHQ51" s="54"/>
      <c r="WHR51" s="54"/>
      <c r="WHS51" s="54"/>
      <c r="WHY51" s="53"/>
      <c r="WHZ51" s="54"/>
      <c r="WIA51" s="54"/>
      <c r="WIB51" s="54"/>
      <c r="WIC51" s="54"/>
      <c r="WID51" s="54"/>
      <c r="WIE51" s="54"/>
      <c r="WIK51" s="53"/>
      <c r="WIL51" s="54"/>
      <c r="WIM51" s="54"/>
      <c r="WIN51" s="54"/>
      <c r="WIO51" s="54"/>
      <c r="WIP51" s="54"/>
      <c r="WIQ51" s="54"/>
      <c r="WIW51" s="53"/>
      <c r="WIX51" s="54"/>
      <c r="WIY51" s="54"/>
      <c r="WIZ51" s="54"/>
      <c r="WJA51" s="54"/>
      <c r="WJB51" s="54"/>
      <c r="WJC51" s="54"/>
      <c r="WJI51" s="53"/>
      <c r="WJJ51" s="54"/>
      <c r="WJK51" s="54"/>
      <c r="WJL51" s="54"/>
      <c r="WJM51" s="54"/>
      <c r="WJN51" s="54"/>
      <c r="WJO51" s="54"/>
      <c r="WJU51" s="53"/>
      <c r="WJV51" s="54"/>
      <c r="WJW51" s="54"/>
      <c r="WJX51" s="54"/>
      <c r="WJY51" s="54"/>
      <c r="WJZ51" s="54"/>
      <c r="WKA51" s="54"/>
      <c r="WKG51" s="53"/>
      <c r="WKH51" s="54"/>
      <c r="WKI51" s="54"/>
      <c r="WKJ51" s="54"/>
      <c r="WKK51" s="54"/>
      <c r="WKL51" s="54"/>
      <c r="WKM51" s="54"/>
      <c r="WKS51" s="53"/>
      <c r="WKT51" s="54"/>
      <c r="WKU51" s="54"/>
      <c r="WKV51" s="54"/>
      <c r="WKW51" s="54"/>
      <c r="WKX51" s="54"/>
      <c r="WKY51" s="54"/>
      <c r="WLE51" s="53"/>
      <c r="WLF51" s="54"/>
      <c r="WLG51" s="54"/>
      <c r="WLH51" s="54"/>
      <c r="WLI51" s="54"/>
      <c r="WLJ51" s="54"/>
      <c r="WLK51" s="54"/>
      <c r="WLQ51" s="53"/>
      <c r="WLR51" s="54"/>
      <c r="WLS51" s="54"/>
      <c r="WLT51" s="54"/>
      <c r="WLU51" s="54"/>
      <c r="WLV51" s="54"/>
      <c r="WLW51" s="54"/>
      <c r="WMC51" s="53"/>
      <c r="WMD51" s="54"/>
      <c r="WME51" s="54"/>
      <c r="WMF51" s="54"/>
      <c r="WMG51" s="54"/>
      <c r="WMH51" s="54"/>
      <c r="WMI51" s="54"/>
      <c r="WMO51" s="53"/>
      <c r="WMP51" s="54"/>
      <c r="WMQ51" s="54"/>
      <c r="WMR51" s="54"/>
      <c r="WMS51" s="54"/>
      <c r="WMT51" s="54"/>
      <c r="WMU51" s="54"/>
      <c r="WNA51" s="53"/>
      <c r="WNB51" s="54"/>
      <c r="WNC51" s="54"/>
      <c r="WND51" s="54"/>
      <c r="WNE51" s="54"/>
      <c r="WNF51" s="54"/>
      <c r="WNG51" s="54"/>
      <c r="WNM51" s="53"/>
      <c r="WNN51" s="54"/>
      <c r="WNO51" s="54"/>
      <c r="WNP51" s="54"/>
      <c r="WNQ51" s="54"/>
      <c r="WNR51" s="54"/>
      <c r="WNS51" s="54"/>
      <c r="WNY51" s="53"/>
      <c r="WNZ51" s="54"/>
      <c r="WOA51" s="54"/>
      <c r="WOB51" s="54"/>
      <c r="WOC51" s="54"/>
      <c r="WOD51" s="54"/>
      <c r="WOE51" s="54"/>
      <c r="WOK51" s="53"/>
      <c r="WOL51" s="54"/>
      <c r="WOM51" s="54"/>
      <c r="WON51" s="54"/>
      <c r="WOO51" s="54"/>
      <c r="WOP51" s="54"/>
      <c r="WOQ51" s="54"/>
      <c r="WOW51" s="53"/>
      <c r="WOX51" s="54"/>
      <c r="WOY51" s="54"/>
      <c r="WOZ51" s="54"/>
      <c r="WPA51" s="54"/>
      <c r="WPB51" s="54"/>
      <c r="WPC51" s="54"/>
      <c r="WPI51" s="53"/>
      <c r="WPJ51" s="54"/>
      <c r="WPK51" s="54"/>
      <c r="WPL51" s="54"/>
      <c r="WPM51" s="54"/>
      <c r="WPN51" s="54"/>
      <c r="WPO51" s="54"/>
      <c r="WPU51" s="53"/>
      <c r="WPV51" s="54"/>
      <c r="WPW51" s="54"/>
      <c r="WPX51" s="54"/>
      <c r="WPY51" s="54"/>
      <c r="WPZ51" s="54"/>
      <c r="WQA51" s="54"/>
      <c r="WQG51" s="53"/>
      <c r="WQH51" s="54"/>
      <c r="WQI51" s="54"/>
      <c r="WQJ51" s="54"/>
      <c r="WQK51" s="54"/>
      <c r="WQL51" s="54"/>
      <c r="WQM51" s="54"/>
      <c r="WQS51" s="53"/>
      <c r="WQT51" s="54"/>
      <c r="WQU51" s="54"/>
      <c r="WQV51" s="54"/>
      <c r="WQW51" s="54"/>
      <c r="WQX51" s="54"/>
      <c r="WQY51" s="54"/>
      <c r="WRE51" s="53"/>
      <c r="WRF51" s="54"/>
      <c r="WRG51" s="54"/>
      <c r="WRH51" s="54"/>
      <c r="WRI51" s="54"/>
      <c r="WRJ51" s="54"/>
      <c r="WRK51" s="54"/>
      <c r="WRQ51" s="53"/>
      <c r="WRR51" s="54"/>
      <c r="WRS51" s="54"/>
      <c r="WRT51" s="54"/>
      <c r="WRU51" s="54"/>
      <c r="WRV51" s="54"/>
      <c r="WRW51" s="54"/>
      <c r="WSC51" s="53"/>
      <c r="WSD51" s="54"/>
      <c r="WSE51" s="54"/>
      <c r="WSF51" s="54"/>
      <c r="WSG51" s="54"/>
      <c r="WSH51" s="54"/>
      <c r="WSI51" s="54"/>
      <c r="WSO51" s="53"/>
      <c r="WSP51" s="54"/>
      <c r="WSQ51" s="54"/>
      <c r="WSR51" s="54"/>
      <c r="WSS51" s="54"/>
      <c r="WST51" s="54"/>
      <c r="WSU51" s="54"/>
      <c r="WTA51" s="53"/>
      <c r="WTB51" s="54"/>
      <c r="WTC51" s="54"/>
      <c r="WTD51" s="54"/>
      <c r="WTE51" s="54"/>
      <c r="WTF51" s="54"/>
      <c r="WTG51" s="54"/>
      <c r="WTM51" s="53"/>
      <c r="WTN51" s="54"/>
      <c r="WTO51" s="54"/>
      <c r="WTP51" s="54"/>
      <c r="WTQ51" s="54"/>
      <c r="WTR51" s="54"/>
      <c r="WTS51" s="54"/>
      <c r="WTY51" s="53"/>
      <c r="WTZ51" s="54"/>
      <c r="WUA51" s="54"/>
      <c r="WUB51" s="54"/>
      <c r="WUC51" s="54"/>
      <c r="WUD51" s="54"/>
      <c r="WUE51" s="54"/>
      <c r="WUK51" s="53"/>
      <c r="WUL51" s="54"/>
      <c r="WUM51" s="54"/>
      <c r="WUN51" s="54"/>
      <c r="WUO51" s="54"/>
      <c r="WUP51" s="54"/>
      <c r="WUQ51" s="54"/>
      <c r="WUW51" s="53"/>
      <c r="WUX51" s="54"/>
      <c r="WUY51" s="54"/>
      <c r="WUZ51" s="54"/>
      <c r="WVA51" s="54"/>
      <c r="WVB51" s="54"/>
      <c r="WVC51" s="54"/>
      <c r="WVI51" s="53"/>
      <c r="WVJ51" s="54"/>
      <c r="WVK51" s="54"/>
      <c r="WVL51" s="54"/>
      <c r="WVM51" s="54"/>
      <c r="WVN51" s="54"/>
      <c r="WVO51" s="54"/>
      <c r="WVU51" s="53"/>
      <c r="WVV51" s="54"/>
      <c r="WVW51" s="54"/>
      <c r="WVX51" s="54"/>
      <c r="WVY51" s="54"/>
      <c r="WVZ51" s="54"/>
      <c r="WWA51" s="54"/>
      <c r="WWG51" s="53"/>
      <c r="WWH51" s="54"/>
      <c r="WWI51" s="54"/>
      <c r="WWJ51" s="54"/>
      <c r="WWK51" s="54"/>
      <c r="WWL51" s="54"/>
      <c r="WWM51" s="54"/>
      <c r="WWS51" s="53"/>
      <c r="WWT51" s="54"/>
      <c r="WWU51" s="54"/>
      <c r="WWV51" s="54"/>
      <c r="WWW51" s="54"/>
      <c r="WWX51" s="54"/>
      <c r="WWY51" s="54"/>
      <c r="WXE51" s="53"/>
      <c r="WXF51" s="54"/>
      <c r="WXG51" s="54"/>
      <c r="WXH51" s="54"/>
      <c r="WXI51" s="54"/>
      <c r="WXJ51" s="54"/>
      <c r="WXK51" s="54"/>
      <c r="WXQ51" s="53"/>
      <c r="WXR51" s="54"/>
      <c r="WXS51" s="54"/>
      <c r="WXT51" s="54"/>
      <c r="WXU51" s="54"/>
      <c r="WXV51" s="54"/>
      <c r="WXW51" s="54"/>
      <c r="WYC51" s="53"/>
      <c r="WYD51" s="54"/>
      <c r="WYE51" s="54"/>
      <c r="WYF51" s="54"/>
      <c r="WYG51" s="54"/>
      <c r="WYH51" s="54"/>
      <c r="WYI51" s="54"/>
      <c r="WYO51" s="53"/>
      <c r="WYP51" s="54"/>
      <c r="WYQ51" s="54"/>
      <c r="WYR51" s="54"/>
      <c r="WYS51" s="54"/>
      <c r="WYT51" s="54"/>
      <c r="WYU51" s="54"/>
      <c r="WZA51" s="53"/>
      <c r="WZB51" s="54"/>
      <c r="WZC51" s="54"/>
      <c r="WZD51" s="54"/>
      <c r="WZE51" s="54"/>
      <c r="WZF51" s="54"/>
      <c r="WZG51" s="54"/>
      <c r="WZM51" s="53"/>
      <c r="WZN51" s="54"/>
      <c r="WZO51" s="54"/>
      <c r="WZP51" s="54"/>
      <c r="WZQ51" s="54"/>
      <c r="WZR51" s="54"/>
      <c r="WZS51" s="54"/>
      <c r="WZY51" s="53"/>
      <c r="WZZ51" s="54"/>
      <c r="XAA51" s="54"/>
      <c r="XAB51" s="54"/>
      <c r="XAC51" s="54"/>
      <c r="XAD51" s="54"/>
      <c r="XAE51" s="54"/>
      <c r="XAK51" s="53"/>
      <c r="XAL51" s="54"/>
      <c r="XAM51" s="54"/>
      <c r="XAN51" s="54"/>
      <c r="XAO51" s="54"/>
      <c r="XAP51" s="54"/>
      <c r="XAQ51" s="54"/>
      <c r="XAW51" s="53"/>
      <c r="XAX51" s="54"/>
      <c r="XAY51" s="54"/>
      <c r="XAZ51" s="54"/>
      <c r="XBA51" s="54"/>
      <c r="XBB51" s="54"/>
      <c r="XBC51" s="54"/>
      <c r="XBI51" s="53"/>
      <c r="XBJ51" s="54"/>
      <c r="XBK51" s="54"/>
      <c r="XBL51" s="54"/>
      <c r="XBM51" s="54"/>
      <c r="XBN51" s="54"/>
      <c r="XBO51" s="54"/>
      <c r="XBU51" s="53"/>
      <c r="XBV51" s="54"/>
      <c r="XBW51" s="54"/>
      <c r="XBX51" s="54"/>
      <c r="XBY51" s="54"/>
      <c r="XBZ51" s="54"/>
      <c r="XCA51" s="54"/>
      <c r="XCG51" s="53"/>
      <c r="XCH51" s="54"/>
      <c r="XCI51" s="54"/>
      <c r="XCJ51" s="54"/>
      <c r="XCK51" s="54"/>
      <c r="XCL51" s="54"/>
      <c r="XCM51" s="54"/>
      <c r="XCS51" s="53"/>
      <c r="XCT51" s="54"/>
      <c r="XCU51" s="54"/>
      <c r="XCV51" s="54"/>
      <c r="XCW51" s="54"/>
      <c r="XCX51" s="54"/>
      <c r="XCY51" s="54"/>
      <c r="XDE51" s="53"/>
      <c r="XDF51" s="54"/>
      <c r="XDG51" s="54"/>
      <c r="XDH51" s="54"/>
      <c r="XDI51" s="54"/>
      <c r="XDJ51" s="54"/>
      <c r="XDK51" s="54"/>
      <c r="XDQ51" s="53"/>
      <c r="XDR51" s="54"/>
      <c r="XDS51" s="54"/>
      <c r="XDT51" s="54"/>
      <c r="XDU51" s="54"/>
      <c r="XDV51" s="54"/>
      <c r="XDW51" s="54"/>
      <c r="XEC51" s="53"/>
      <c r="XED51" s="54"/>
      <c r="XEE51" s="54"/>
      <c r="XEF51" s="54"/>
      <c r="XEG51" s="54"/>
      <c r="XEH51" s="54"/>
      <c r="XEI51" s="54"/>
      <c r="XEO51" s="53"/>
      <c r="XEP51" s="54"/>
      <c r="XEQ51" s="54"/>
      <c r="XER51" s="54"/>
      <c r="XES51" s="54"/>
      <c r="XET51" s="54"/>
      <c r="XEU51" s="54"/>
      <c r="XFA51" s="53"/>
      <c r="XFB51" s="54"/>
      <c r="XFC51" s="54"/>
    </row>
    <row r="52" spans="1:2047 2053:3067 3073:5119 5125:6139 6145:8191 8197:9211 9217:11263 11269:12283 12289:14335 14341:15355 15361:16383" s="126" customFormat="1" ht="17.25" thickBot="1" x14ac:dyDescent="0.35">
      <c r="A52" s="135" t="s">
        <v>100</v>
      </c>
      <c r="B52" s="140">
        <f>B40+B46+B48+B51</f>
        <v>432000</v>
      </c>
      <c r="C52" s="140">
        <f t="shared" ref="C52:G52" si="7">C40+C46+C48+C51</f>
        <v>486000</v>
      </c>
      <c r="D52" s="140">
        <f t="shared" si="7"/>
        <v>519000</v>
      </c>
      <c r="E52" s="140">
        <f t="shared" si="7"/>
        <v>451000</v>
      </c>
      <c r="F52" s="140">
        <f t="shared" si="7"/>
        <v>368000</v>
      </c>
      <c r="G52" s="140">
        <f t="shared" si="7"/>
        <v>368000</v>
      </c>
      <c r="H52" s="125"/>
      <c r="I52" s="125"/>
      <c r="J52" s="125"/>
      <c r="K52" s="125"/>
      <c r="L52" s="125"/>
      <c r="M52" s="62"/>
      <c r="N52" s="62"/>
      <c r="O52" s="62"/>
      <c r="P52" s="62"/>
      <c r="Q52" s="62"/>
      <c r="R52" s="62"/>
      <c r="S52" s="62"/>
    </row>
    <row r="53" spans="1:2047 2053:3067 3073:5119 5125:6139 6145:8191 8197:9211 9217:11263 11269:12283 12289:14335 14341:15355 15361:16383" s="126" customFormat="1" ht="17.25" thickTop="1" x14ac:dyDescent="0.3">
      <c r="A53" s="125"/>
      <c r="B53" s="4"/>
      <c r="C53" s="4"/>
      <c r="D53" s="4"/>
      <c r="E53" s="4"/>
      <c r="F53" s="4"/>
      <c r="G53" s="4"/>
      <c r="H53" s="125"/>
      <c r="I53" s="125"/>
      <c r="J53" s="125"/>
      <c r="K53" s="125"/>
      <c r="L53" s="125"/>
      <c r="M53" s="62"/>
      <c r="N53" s="62"/>
      <c r="O53" s="62"/>
      <c r="P53" s="62"/>
      <c r="Q53" s="62"/>
      <c r="R53" s="62"/>
      <c r="S53" s="62"/>
    </row>
    <row r="54" spans="1:2047 2053:3067 3073:5119 5125:6139 6145:8191 8197:9211 9217:11263 11269:12283 12289:14335 14341:15355 15361:16383" s="126" customFormat="1" ht="17.25" thickBot="1" x14ac:dyDescent="0.35">
      <c r="A54" s="135" t="str">
        <f>CONCATENATE("Passivierung Bilanz latente Steuern (",ROUND(F30*50,3),"%)")</f>
        <v>Passivierung Bilanz latente Steuern (7.057%)</v>
      </c>
      <c r="B54" s="136">
        <f>ROUND(B52*($F$30/2),0)</f>
        <v>30486</v>
      </c>
      <c r="C54" s="136">
        <f t="shared" ref="C54:G54" si="8">ROUND(C52*($F$30/2),0)</f>
        <v>34297</v>
      </c>
      <c r="D54" s="136">
        <f t="shared" si="8"/>
        <v>36626</v>
      </c>
      <c r="E54" s="136">
        <f t="shared" si="8"/>
        <v>31827</v>
      </c>
      <c r="F54" s="136">
        <f t="shared" si="8"/>
        <v>25970</v>
      </c>
      <c r="G54" s="136">
        <f t="shared" si="8"/>
        <v>25970</v>
      </c>
      <c r="H54" s="125"/>
      <c r="I54" s="125"/>
      <c r="J54" s="125"/>
      <c r="K54" s="125"/>
      <c r="L54" s="125"/>
      <c r="M54" s="62"/>
      <c r="N54" s="62"/>
      <c r="O54" s="62"/>
      <c r="P54" s="62"/>
      <c r="Q54" s="62"/>
      <c r="R54" s="62"/>
      <c r="S54" s="62"/>
    </row>
    <row r="55" spans="1:2047 2053:3067 3073:5119 5125:6139 6145:8191 8197:9211 9217:11263 11269:12283 12289:14335 14341:15355 15361:16383" s="126" customFormat="1" ht="18" thickTop="1" thickBot="1" x14ac:dyDescent="0.35">
      <c r="A55" s="125"/>
      <c r="B55" s="4"/>
      <c r="C55" s="4"/>
      <c r="D55" s="4"/>
      <c r="E55" s="4"/>
      <c r="F55" s="4"/>
      <c r="G55" s="4"/>
      <c r="H55" s="125"/>
      <c r="I55" s="125"/>
      <c r="J55" s="125"/>
      <c r="K55" s="125"/>
      <c r="L55" s="125"/>
      <c r="M55" s="62"/>
      <c r="N55" s="62"/>
      <c r="O55" s="62"/>
      <c r="P55" s="62"/>
      <c r="Q55" s="62"/>
      <c r="R55" s="62"/>
      <c r="S55" s="62"/>
    </row>
    <row r="56" spans="1:2047 2053:3067 3073:5119 5125:6139 6145:8191 8197:9211 9217:11263 11269:12283 12289:14335 14341:15355 15361:16383" s="72" customFormat="1" ht="17.25" thickTop="1" x14ac:dyDescent="0.3">
      <c r="A56" s="75" t="s">
        <v>178</v>
      </c>
      <c r="B56" s="76">
        <f>B37</f>
        <v>10000</v>
      </c>
      <c r="C56" s="76">
        <f t="shared" ref="C56:G56" si="9">C37</f>
        <v>7000</v>
      </c>
      <c r="D56" s="76">
        <f t="shared" si="9"/>
        <v>5000</v>
      </c>
      <c r="E56" s="76">
        <f t="shared" si="9"/>
        <v>3000</v>
      </c>
      <c r="F56" s="76">
        <f t="shared" si="9"/>
        <v>0</v>
      </c>
      <c r="G56" s="76">
        <f t="shared" si="9"/>
        <v>0</v>
      </c>
      <c r="H56" s="125"/>
      <c r="I56" s="125"/>
      <c r="J56" s="125"/>
      <c r="K56" s="125"/>
      <c r="L56" s="125"/>
      <c r="M56" s="71"/>
      <c r="N56" s="71"/>
      <c r="O56" s="71"/>
      <c r="P56" s="71"/>
      <c r="Q56" s="71"/>
      <c r="R56" s="71"/>
      <c r="S56" s="71"/>
    </row>
    <row r="57" spans="1:2047 2053:3067 3073:5119 5125:6139 6145:8191 8197:9211 9217:11263 11269:12283 12289:14335 14341:15355 15361:16383" s="72" customFormat="1" x14ac:dyDescent="0.3">
      <c r="A57" s="129" t="s">
        <v>159</v>
      </c>
      <c r="B57" s="130">
        <f>SUM(B38:B39)+B48-B54+B51</f>
        <v>-30486</v>
      </c>
      <c r="C57" s="130">
        <f t="shared" ref="C57:G57" si="10">SUM(C38:C39)+C48-C54+C51</f>
        <v>-34297</v>
      </c>
      <c r="D57" s="130">
        <f t="shared" si="10"/>
        <v>-36626</v>
      </c>
      <c r="E57" s="130">
        <f t="shared" si="10"/>
        <v>-31827</v>
      </c>
      <c r="F57" s="130">
        <f t="shared" si="10"/>
        <v>-25970</v>
      </c>
      <c r="G57" s="130">
        <f t="shared" si="10"/>
        <v>-25970</v>
      </c>
      <c r="H57" s="125"/>
      <c r="I57" s="125"/>
      <c r="J57" s="125"/>
      <c r="K57" s="125"/>
      <c r="L57" s="125"/>
      <c r="M57" s="71"/>
      <c r="N57" s="71"/>
      <c r="O57" s="71"/>
      <c r="P57" s="71"/>
      <c r="Q57" s="71"/>
      <c r="R57" s="71"/>
      <c r="S57" s="71"/>
    </row>
    <row r="58" spans="1:2047 2053:3067 3073:5119 5125:6139 6145:8191 8197:9211 9217:11263 11269:12283 12289:14335 14341:15355 15361:16383" s="72" customFormat="1" ht="17.25" thickBot="1" x14ac:dyDescent="0.35">
      <c r="A58" s="77" t="s">
        <v>160</v>
      </c>
      <c r="B58" s="78">
        <f>B46</f>
        <v>422000</v>
      </c>
      <c r="C58" s="78">
        <f t="shared" ref="C58:G58" si="11">C46</f>
        <v>479000</v>
      </c>
      <c r="D58" s="78">
        <f t="shared" si="11"/>
        <v>514000</v>
      </c>
      <c r="E58" s="78">
        <f t="shared" si="11"/>
        <v>448000</v>
      </c>
      <c r="F58" s="78">
        <f t="shared" si="11"/>
        <v>368000</v>
      </c>
      <c r="G58" s="78">
        <f t="shared" si="11"/>
        <v>368000</v>
      </c>
      <c r="H58" s="125"/>
      <c r="I58" s="125"/>
      <c r="J58" s="125"/>
      <c r="K58" s="125"/>
      <c r="L58" s="125"/>
      <c r="M58" s="71"/>
      <c r="N58" s="71"/>
      <c r="O58" s="71"/>
      <c r="P58" s="71"/>
      <c r="Q58" s="71"/>
      <c r="R58" s="71"/>
      <c r="S58" s="71"/>
    </row>
    <row r="59" spans="1:2047 2053:3067 3073:5119 5125:6139 6145:8191 8197:9211 9217:11263 11269:12283 12289:14335 14341:15355 15361:16383" s="72" customFormat="1" ht="17.25" thickTop="1" x14ac:dyDescent="0.3">
      <c r="A59" s="73"/>
      <c r="B59" s="74"/>
      <c r="C59" s="74"/>
      <c r="D59" s="74"/>
      <c r="E59" s="74"/>
      <c r="F59" s="74"/>
      <c r="G59" s="74"/>
      <c r="H59" s="125"/>
      <c r="I59" s="125"/>
      <c r="J59" s="125"/>
      <c r="K59" s="125"/>
      <c r="L59" s="125"/>
      <c r="M59" s="71"/>
      <c r="N59" s="71"/>
      <c r="O59" s="71"/>
      <c r="P59" s="71"/>
      <c r="Q59" s="71"/>
      <c r="R59" s="71"/>
      <c r="S59" s="71"/>
    </row>
    <row r="60" spans="1:2047 2053:3067 3073:5119 5125:6139 6145:8191 8197:9211 9217:11263 11269:12283 12289:14335 14341:15355 15361:16383" s="52" customFormat="1" ht="20.25" x14ac:dyDescent="0.3">
      <c r="A60" s="2" t="s">
        <v>102</v>
      </c>
      <c r="B60" s="3">
        <f t="shared" ref="B60:G60" si="12">B33</f>
        <v>2014</v>
      </c>
      <c r="C60" s="3">
        <f t="shared" si="12"/>
        <v>2015</v>
      </c>
      <c r="D60" s="3">
        <f t="shared" si="12"/>
        <v>2016</v>
      </c>
      <c r="E60" s="3">
        <f t="shared" si="12"/>
        <v>2017</v>
      </c>
      <c r="F60" s="3">
        <f t="shared" si="12"/>
        <v>2018</v>
      </c>
      <c r="G60" s="3">
        <f t="shared" si="12"/>
        <v>2019</v>
      </c>
      <c r="H60" s="125"/>
      <c r="I60" s="125"/>
      <c r="J60" s="125"/>
      <c r="K60" s="125"/>
      <c r="L60" s="125"/>
      <c r="M60" s="63"/>
      <c r="N60" s="63"/>
      <c r="O60" s="63"/>
      <c r="P60" s="63"/>
      <c r="Q60" s="63"/>
      <c r="R60" s="63"/>
      <c r="S60" s="63"/>
    </row>
    <row r="61" spans="1:2047 2053:3067 3073:5119 5125:6139 6145:8191 8197:9211 9217:11263 11269:12283 12289:14335 14341:15355 15361:16383" s="126" customFormat="1" x14ac:dyDescent="0.3">
      <c r="A61" s="125" t="s">
        <v>103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125"/>
      <c r="I61" s="125"/>
      <c r="J61" s="125"/>
      <c r="K61" s="125"/>
      <c r="L61" s="125"/>
      <c r="M61" s="62"/>
      <c r="N61" s="62"/>
      <c r="O61" s="62"/>
      <c r="P61" s="62"/>
      <c r="Q61" s="62"/>
      <c r="R61" s="62"/>
      <c r="S61" s="62"/>
    </row>
    <row r="62" spans="1:2047 2053:3067 3073:5119 5125:6139 6145:8191 8197:9211 9217:11263 11269:12283 12289:14335 14341:15355 15361:16383" s="126" customFormat="1" x14ac:dyDescent="0.3">
      <c r="A62" s="125" t="s">
        <v>175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125"/>
      <c r="I62" s="125"/>
      <c r="J62" s="125"/>
      <c r="K62" s="125"/>
      <c r="L62" s="125"/>
      <c r="M62" s="62"/>
      <c r="N62" s="62"/>
      <c r="O62" s="62"/>
      <c r="P62" s="62"/>
      <c r="Q62" s="62"/>
      <c r="R62" s="62"/>
      <c r="S62" s="62"/>
    </row>
    <row r="63" spans="1:2047 2053:3067 3073:5119 5125:6139 6145:8191 8197:9211 9217:11263 11269:12283 12289:14335 14341:15355 15361:16383" s="126" customFormat="1" ht="17.25" thickBot="1" x14ac:dyDescent="0.35">
      <c r="A63" s="137" t="s">
        <v>105</v>
      </c>
      <c r="B63" s="138">
        <f t="shared" ref="B63:C63" si="13">SUM(B61:B62)</f>
        <v>0</v>
      </c>
      <c r="C63" s="138">
        <f t="shared" si="13"/>
        <v>0</v>
      </c>
      <c r="D63" s="138">
        <f t="shared" ref="D63:G63" si="14">SUM(D61:D62)</f>
        <v>0</v>
      </c>
      <c r="E63" s="138">
        <f t="shared" si="14"/>
        <v>0</v>
      </c>
      <c r="F63" s="138">
        <f t="shared" si="14"/>
        <v>0</v>
      </c>
      <c r="G63" s="138">
        <f t="shared" si="14"/>
        <v>0</v>
      </c>
      <c r="H63" s="125"/>
      <c r="I63" s="125"/>
      <c r="J63" s="125"/>
      <c r="K63" s="125"/>
      <c r="L63" s="125"/>
      <c r="M63" s="62"/>
      <c r="N63" s="62"/>
      <c r="O63" s="62"/>
      <c r="P63" s="62"/>
      <c r="Q63" s="62"/>
      <c r="R63" s="62"/>
      <c r="S63" s="62"/>
    </row>
    <row r="64" spans="1:2047 2053:3067 3073:5119 5125:6139 6145:8191 8197:9211 9217:11263 11269:12283 12289:14335 14341:15355 15361:16383" s="126" customFormat="1" x14ac:dyDescent="0.3">
      <c r="A64" s="125" t="s">
        <v>183</v>
      </c>
      <c r="B64" s="4"/>
      <c r="C64" s="4">
        <f t="shared" ref="C64:G64" si="15">C56-B56</f>
        <v>-3000</v>
      </c>
      <c r="D64" s="4">
        <f t="shared" si="15"/>
        <v>-2000</v>
      </c>
      <c r="E64" s="4">
        <f t="shared" si="15"/>
        <v>-2000</v>
      </c>
      <c r="F64" s="4">
        <f t="shared" si="15"/>
        <v>-3000</v>
      </c>
      <c r="G64" s="4">
        <f t="shared" si="15"/>
        <v>0</v>
      </c>
      <c r="H64" s="125"/>
      <c r="I64" s="125"/>
      <c r="J64" s="125"/>
      <c r="K64" s="125"/>
      <c r="L64" s="125"/>
      <c r="M64" s="62"/>
      <c r="N64" s="62"/>
      <c r="O64" s="62"/>
      <c r="P64" s="62"/>
      <c r="Q64" s="62"/>
      <c r="R64" s="62"/>
      <c r="S64" s="62"/>
    </row>
    <row r="65" spans="1:19" s="126" customFormat="1" x14ac:dyDescent="0.3">
      <c r="A65" s="125" t="s">
        <v>162</v>
      </c>
      <c r="B65" s="4"/>
      <c r="C65" s="4">
        <f t="shared" ref="C65:G65" si="16">C57-B57</f>
        <v>-3811</v>
      </c>
      <c r="D65" s="4">
        <f t="shared" si="16"/>
        <v>-2329</v>
      </c>
      <c r="E65" s="4">
        <f t="shared" si="16"/>
        <v>4799</v>
      </c>
      <c r="F65" s="4">
        <f t="shared" si="16"/>
        <v>5857</v>
      </c>
      <c r="G65" s="4">
        <f t="shared" si="16"/>
        <v>0</v>
      </c>
      <c r="H65" s="125"/>
      <c r="I65" s="125"/>
      <c r="J65" s="125"/>
      <c r="K65" s="125"/>
      <c r="L65" s="125"/>
      <c r="M65" s="62"/>
      <c r="N65" s="62"/>
      <c r="O65" s="62"/>
      <c r="P65" s="62"/>
      <c r="Q65" s="62"/>
      <c r="R65" s="62"/>
      <c r="S65" s="62"/>
    </row>
    <row r="66" spans="1:19" s="126" customFormat="1" x14ac:dyDescent="0.3">
      <c r="A66" s="125" t="s">
        <v>163</v>
      </c>
      <c r="B66" s="4"/>
      <c r="C66" s="4">
        <f t="shared" ref="C66:G66" si="17">C58-B58</f>
        <v>57000</v>
      </c>
      <c r="D66" s="4">
        <f t="shared" si="17"/>
        <v>35000</v>
      </c>
      <c r="E66" s="4">
        <f t="shared" si="17"/>
        <v>-66000</v>
      </c>
      <c r="F66" s="4">
        <f t="shared" si="17"/>
        <v>-80000</v>
      </c>
      <c r="G66" s="4">
        <f t="shared" si="17"/>
        <v>0</v>
      </c>
      <c r="H66" s="125"/>
      <c r="I66" s="125"/>
      <c r="J66" s="125"/>
      <c r="K66" s="125"/>
      <c r="L66" s="125"/>
      <c r="M66" s="62"/>
      <c r="N66" s="62"/>
      <c r="O66" s="62"/>
      <c r="P66" s="62"/>
      <c r="Q66" s="62"/>
      <c r="R66" s="62"/>
      <c r="S66" s="62"/>
    </row>
    <row r="67" spans="1:19" s="126" customFormat="1" ht="17.25" thickBot="1" x14ac:dyDescent="0.35">
      <c r="A67" s="137" t="s">
        <v>113</v>
      </c>
      <c r="B67" s="138"/>
      <c r="C67" s="138">
        <f>SUM(C63:C66)</f>
        <v>50189</v>
      </c>
      <c r="D67" s="138">
        <f t="shared" ref="D67:G67" si="18">SUM(D63:D66)</f>
        <v>30671</v>
      </c>
      <c r="E67" s="138">
        <f t="shared" si="18"/>
        <v>-63201</v>
      </c>
      <c r="F67" s="138">
        <f t="shared" si="18"/>
        <v>-77143</v>
      </c>
      <c r="G67" s="138">
        <f t="shared" si="18"/>
        <v>0</v>
      </c>
      <c r="H67" s="125"/>
      <c r="I67" s="125"/>
      <c r="J67" s="125"/>
      <c r="K67" s="125"/>
      <c r="L67" s="125"/>
      <c r="M67" s="62"/>
      <c r="N67" s="62"/>
      <c r="O67" s="62"/>
      <c r="P67" s="62"/>
      <c r="Q67" s="62"/>
      <c r="R67" s="62"/>
      <c r="S67" s="62"/>
    </row>
    <row r="68" spans="1:19" s="126" customFormat="1" x14ac:dyDescent="0.3">
      <c r="A68" s="125" t="str">
        <f>CONCATENATE("Gewinnsteuerkorrektur (",ROUND(F30*100,3),"%)")</f>
        <v>Gewinnsteuerkorrektur (14.114%)</v>
      </c>
      <c r="B68" s="4"/>
      <c r="C68" s="4">
        <f>ROUND(C67*-$F$30,0)</f>
        <v>-7084</v>
      </c>
      <c r="D68" s="4">
        <f t="shared" ref="D68:G68" si="19">ROUND(D67*-$F$30,0)</f>
        <v>-4329</v>
      </c>
      <c r="E68" s="4">
        <f t="shared" si="19"/>
        <v>8920</v>
      </c>
      <c r="F68" s="4">
        <f t="shared" si="19"/>
        <v>10888</v>
      </c>
      <c r="G68" s="4">
        <f t="shared" si="19"/>
        <v>0</v>
      </c>
      <c r="H68" s="125"/>
      <c r="I68" s="125"/>
      <c r="J68" s="125"/>
      <c r="K68" s="125"/>
      <c r="L68" s="125"/>
      <c r="M68" s="62"/>
      <c r="N68" s="62"/>
      <c r="O68" s="62"/>
      <c r="P68" s="62"/>
      <c r="Q68" s="62"/>
      <c r="R68" s="62"/>
      <c r="S68" s="62"/>
    </row>
    <row r="69" spans="1:19" s="126" customFormat="1" ht="17.25" thickBot="1" x14ac:dyDescent="0.35">
      <c r="A69" s="135" t="s">
        <v>118</v>
      </c>
      <c r="B69" s="136"/>
      <c r="C69" s="136">
        <f t="shared" ref="C69" si="20">SUM(C67:C68)</f>
        <v>43105</v>
      </c>
      <c r="D69" s="136">
        <f t="shared" ref="D69:G69" si="21">SUM(D67:D68)</f>
        <v>26342</v>
      </c>
      <c r="E69" s="136">
        <f t="shared" si="21"/>
        <v>-54281</v>
      </c>
      <c r="F69" s="136">
        <f t="shared" si="21"/>
        <v>-66255</v>
      </c>
      <c r="G69" s="136">
        <f t="shared" si="21"/>
        <v>0</v>
      </c>
      <c r="H69" s="125"/>
      <c r="I69" s="125"/>
      <c r="J69" s="125"/>
      <c r="K69" s="125"/>
      <c r="L69" s="125"/>
      <c r="M69" s="62"/>
      <c r="N69" s="62"/>
      <c r="O69" s="62"/>
      <c r="P69" s="62"/>
      <c r="Q69" s="62"/>
      <c r="R69" s="62"/>
      <c r="S69" s="62"/>
    </row>
    <row r="70" spans="1:19" s="126" customFormat="1" ht="17.25" thickTop="1" x14ac:dyDescent="0.3">
      <c r="A70" s="125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62"/>
      <c r="N70" s="62"/>
      <c r="O70" s="62"/>
      <c r="P70" s="62"/>
      <c r="Q70" s="62"/>
      <c r="R70" s="62"/>
      <c r="S70" s="62"/>
    </row>
  </sheetData>
  <pageMargins left="0.78740157480314965" right="0.39370078740157483" top="0.78740157480314965" bottom="0.59055118110236227" header="0.31496062992125984" footer="0.31496062992125984"/>
  <pageSetup paperSize="9" scale="79" orientation="portrait" horizontalDpi="0" verticalDpi="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6"/>
  <sheetViews>
    <sheetView showGridLines="0" zoomScaleNormal="100" workbookViewId="0"/>
  </sheetViews>
  <sheetFormatPr baseColWidth="10" defaultColWidth="8.85546875" defaultRowHeight="16.5" x14ac:dyDescent="0.25"/>
  <cols>
    <col min="1" max="1" width="32.7109375" style="83" customWidth="1"/>
    <col min="2" max="3" width="11.7109375" style="83" customWidth="1"/>
    <col min="4" max="7" width="11.7109375" style="84" customWidth="1"/>
    <col min="8" max="8" width="18.7109375" style="84" customWidth="1"/>
    <col min="9" max="9" width="6.7109375" style="84" customWidth="1"/>
    <col min="10" max="16384" width="8.85546875" style="84"/>
  </cols>
  <sheetData>
    <row r="1" spans="1:10" ht="28.15" customHeight="1" x14ac:dyDescent="0.25">
      <c r="A1" s="82" t="str">
        <f>Korrekturen!A1</f>
        <v>Zimmerei, Frauenfeld, TG</v>
      </c>
      <c r="D1" s="83"/>
      <c r="E1" s="83"/>
      <c r="F1" s="83"/>
      <c r="G1" s="83"/>
      <c r="H1" s="83"/>
      <c r="I1" s="83"/>
    </row>
    <row r="2" spans="1:10" s="87" customFormat="1" ht="20.25" x14ac:dyDescent="0.25">
      <c r="A2" s="85" t="s">
        <v>0</v>
      </c>
      <c r="B2" s="86">
        <f>Korrekturen!B33</f>
        <v>2014</v>
      </c>
      <c r="C2" s="86">
        <f>Korrekturen!C33</f>
        <v>2015</v>
      </c>
      <c r="D2" s="86">
        <f>Korrekturen!D33</f>
        <v>2016</v>
      </c>
      <c r="E2" s="86">
        <f>Korrekturen!E33</f>
        <v>2017</v>
      </c>
      <c r="F2" s="86">
        <f>Korrekturen!F33</f>
        <v>2018</v>
      </c>
      <c r="G2" s="86">
        <f>Korrekturen!G33</f>
        <v>2019</v>
      </c>
      <c r="H2" s="83"/>
      <c r="I2" s="83"/>
      <c r="J2" s="154"/>
    </row>
    <row r="3" spans="1:10" ht="6" customHeight="1" x14ac:dyDescent="0.25">
      <c r="D3" s="83"/>
      <c r="E3" s="83"/>
      <c r="F3" s="83"/>
      <c r="G3" s="83"/>
      <c r="H3" s="83"/>
      <c r="I3" s="83"/>
    </row>
    <row r="4" spans="1:10" s="90" customFormat="1" x14ac:dyDescent="0.25">
      <c r="A4" s="88" t="s">
        <v>1</v>
      </c>
      <c r="B4" s="89"/>
      <c r="C4" s="89"/>
      <c r="D4" s="89"/>
      <c r="E4" s="89"/>
      <c r="F4" s="89"/>
      <c r="G4" s="89"/>
      <c r="H4" s="83"/>
      <c r="I4" s="83"/>
      <c r="J4" s="155"/>
    </row>
    <row r="5" spans="1:10" x14ac:dyDescent="0.25">
      <c r="A5" s="83" t="s">
        <v>2</v>
      </c>
      <c r="B5" s="91">
        <v>60946</v>
      </c>
      <c r="C5" s="91">
        <v>458017</v>
      </c>
      <c r="D5" s="91">
        <v>606218</v>
      </c>
      <c r="E5" s="91">
        <v>631375</v>
      </c>
      <c r="F5" s="91">
        <v>578784</v>
      </c>
      <c r="G5" s="91">
        <v>625421</v>
      </c>
      <c r="H5" s="83"/>
      <c r="I5" s="83"/>
    </row>
    <row r="6" spans="1:10" x14ac:dyDescent="0.25">
      <c r="A6" s="83" t="s">
        <v>3</v>
      </c>
      <c r="B6" s="91">
        <v>374745</v>
      </c>
      <c r="C6" s="91">
        <v>371389</v>
      </c>
      <c r="D6" s="91">
        <v>415142</v>
      </c>
      <c r="E6" s="91">
        <v>465431</v>
      </c>
      <c r="F6" s="91">
        <v>529231</v>
      </c>
      <c r="G6" s="91">
        <v>451776</v>
      </c>
      <c r="H6" s="83"/>
      <c r="I6" s="83"/>
    </row>
    <row r="7" spans="1:10" x14ac:dyDescent="0.25">
      <c r="A7" s="83" t="s">
        <v>4</v>
      </c>
      <c r="B7" s="91">
        <v>107387</v>
      </c>
      <c r="C7" s="91">
        <v>188227</v>
      </c>
      <c r="D7" s="91">
        <v>237948</v>
      </c>
      <c r="E7" s="91">
        <v>215302</v>
      </c>
      <c r="F7" s="91">
        <v>225476</v>
      </c>
      <c r="G7" s="91">
        <v>268609</v>
      </c>
      <c r="H7" s="83"/>
      <c r="I7" s="83"/>
    </row>
    <row r="8" spans="1:10" x14ac:dyDescent="0.25">
      <c r="A8" s="83" t="s">
        <v>129</v>
      </c>
      <c r="B8" s="91">
        <v>403548</v>
      </c>
      <c r="C8" s="91">
        <v>286538</v>
      </c>
      <c r="D8" s="91">
        <v>332930</v>
      </c>
      <c r="E8" s="91">
        <v>190200</v>
      </c>
      <c r="F8" s="91">
        <v>140000</v>
      </c>
      <c r="G8" s="91">
        <v>153000</v>
      </c>
      <c r="H8" s="83"/>
      <c r="I8" s="83"/>
    </row>
    <row r="9" spans="1:10" x14ac:dyDescent="0.25">
      <c r="A9" s="83" t="s">
        <v>110</v>
      </c>
      <c r="B9" s="91">
        <v>0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83"/>
      <c r="I9" s="83"/>
    </row>
    <row r="10" spans="1:10" x14ac:dyDescent="0.25">
      <c r="A10" s="83" t="s">
        <v>130</v>
      </c>
      <c r="B10" s="91">
        <v>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83"/>
      <c r="I10" s="83"/>
    </row>
    <row r="11" spans="1:10" x14ac:dyDescent="0.25">
      <c r="A11" s="83" t="s">
        <v>5</v>
      </c>
      <c r="B11" s="91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83"/>
      <c r="I11" s="83"/>
    </row>
    <row r="12" spans="1:10" x14ac:dyDescent="0.25">
      <c r="A12" s="83" t="s">
        <v>6</v>
      </c>
      <c r="B12" s="91">
        <v>3818</v>
      </c>
      <c r="C12" s="91">
        <v>1230</v>
      </c>
      <c r="D12" s="91">
        <v>18900</v>
      </c>
      <c r="E12" s="91">
        <v>3024</v>
      </c>
      <c r="F12" s="91">
        <v>4052</v>
      </c>
      <c r="G12" s="91">
        <v>59897</v>
      </c>
      <c r="H12" s="83"/>
      <c r="I12" s="83"/>
    </row>
    <row r="13" spans="1:10" x14ac:dyDescent="0.25">
      <c r="A13" s="83" t="s">
        <v>114</v>
      </c>
      <c r="B13" s="139">
        <f>Korrekturen!B40</f>
        <v>10000</v>
      </c>
      <c r="C13" s="139">
        <f>Korrekturen!C40</f>
        <v>7000</v>
      </c>
      <c r="D13" s="139">
        <f>Korrekturen!D40</f>
        <v>5000</v>
      </c>
      <c r="E13" s="139">
        <f>Korrekturen!E40</f>
        <v>3000</v>
      </c>
      <c r="F13" s="139">
        <f>Korrekturen!F40</f>
        <v>0</v>
      </c>
      <c r="G13" s="139">
        <f>Korrekturen!G40</f>
        <v>0</v>
      </c>
      <c r="H13" s="83"/>
      <c r="I13" s="83"/>
    </row>
    <row r="14" spans="1:10" s="97" customFormat="1" x14ac:dyDescent="0.25">
      <c r="A14" s="95" t="s">
        <v>7</v>
      </c>
      <c r="B14" s="96">
        <f t="shared" ref="B14:G14" si="0">SUM(B5:B13)</f>
        <v>960444</v>
      </c>
      <c r="C14" s="96">
        <f t="shared" si="0"/>
        <v>1312401</v>
      </c>
      <c r="D14" s="96">
        <f t="shared" si="0"/>
        <v>1616138</v>
      </c>
      <c r="E14" s="96">
        <f t="shared" si="0"/>
        <v>1508332</v>
      </c>
      <c r="F14" s="96">
        <f t="shared" si="0"/>
        <v>1477543</v>
      </c>
      <c r="G14" s="96">
        <f t="shared" si="0"/>
        <v>1558703</v>
      </c>
      <c r="H14" s="83"/>
      <c r="I14" s="83"/>
      <c r="J14" s="84"/>
    </row>
    <row r="15" spans="1:10" x14ac:dyDescent="0.25">
      <c r="A15" s="83" t="s">
        <v>8</v>
      </c>
      <c r="B15" s="91">
        <v>152661</v>
      </c>
      <c r="C15" s="91">
        <v>130002</v>
      </c>
      <c r="D15" s="91">
        <v>129565</v>
      </c>
      <c r="E15" s="91">
        <v>124113</v>
      </c>
      <c r="F15" s="91">
        <v>232113</v>
      </c>
      <c r="G15" s="91">
        <v>290003</v>
      </c>
      <c r="H15" s="83"/>
      <c r="I15" s="83"/>
    </row>
    <row r="16" spans="1:10" x14ac:dyDescent="0.25">
      <c r="A16" s="83" t="s">
        <v>125</v>
      </c>
      <c r="B16" s="91">
        <v>1</v>
      </c>
      <c r="C16" s="91">
        <v>1</v>
      </c>
      <c r="D16" s="91">
        <v>1</v>
      </c>
      <c r="E16" s="91">
        <v>1</v>
      </c>
      <c r="F16" s="91">
        <v>1</v>
      </c>
      <c r="G16" s="91">
        <v>1</v>
      </c>
      <c r="H16" s="83"/>
      <c r="I16" s="83"/>
    </row>
    <row r="17" spans="1:10" x14ac:dyDescent="0.25">
      <c r="A17" s="83" t="s">
        <v>9</v>
      </c>
      <c r="B17" s="91">
        <v>1980910</v>
      </c>
      <c r="C17" s="91">
        <v>1902543</v>
      </c>
      <c r="D17" s="91">
        <v>1858010</v>
      </c>
      <c r="E17" s="91">
        <v>1596610</v>
      </c>
      <c r="F17" s="91">
        <v>1499168</v>
      </c>
      <c r="G17" s="91">
        <v>1437310</v>
      </c>
      <c r="H17" s="83"/>
      <c r="I17" s="83"/>
    </row>
    <row r="18" spans="1:10" x14ac:dyDescent="0.25">
      <c r="A18" s="83" t="s">
        <v>10</v>
      </c>
      <c r="B18" s="91">
        <v>343000</v>
      </c>
      <c r="C18" s="91">
        <v>320000</v>
      </c>
      <c r="D18" s="91">
        <v>290000</v>
      </c>
      <c r="E18" s="91">
        <v>250000</v>
      </c>
      <c r="F18" s="91">
        <v>200000</v>
      </c>
      <c r="G18" s="91">
        <v>260000</v>
      </c>
      <c r="H18" s="83"/>
      <c r="I18" s="83"/>
    </row>
    <row r="19" spans="1:10" x14ac:dyDescent="0.25">
      <c r="A19" s="83" t="s">
        <v>44</v>
      </c>
      <c r="B19" s="91">
        <v>1</v>
      </c>
      <c r="C19" s="91">
        <v>1</v>
      </c>
      <c r="D19" s="91">
        <v>150001</v>
      </c>
      <c r="E19" s="91">
        <v>150001</v>
      </c>
      <c r="F19" s="91">
        <v>150001</v>
      </c>
      <c r="G19" s="91">
        <v>190001</v>
      </c>
      <c r="H19" s="83"/>
      <c r="I19" s="83"/>
    </row>
    <row r="20" spans="1:10" x14ac:dyDescent="0.25">
      <c r="A20" s="83" t="s">
        <v>45</v>
      </c>
      <c r="B20" s="91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83"/>
      <c r="I20" s="83"/>
    </row>
    <row r="21" spans="1:10" x14ac:dyDescent="0.25">
      <c r="A21" s="83" t="s">
        <v>115</v>
      </c>
      <c r="B21" s="139">
        <f>Korrekturen!B46</f>
        <v>422000</v>
      </c>
      <c r="C21" s="139">
        <f>Korrekturen!C46</f>
        <v>479000</v>
      </c>
      <c r="D21" s="139">
        <f>Korrekturen!D46</f>
        <v>514000</v>
      </c>
      <c r="E21" s="139">
        <f>Korrekturen!E46</f>
        <v>448000</v>
      </c>
      <c r="F21" s="139">
        <f>Korrekturen!F46</f>
        <v>368000</v>
      </c>
      <c r="G21" s="139">
        <f>Korrekturen!G46</f>
        <v>368000</v>
      </c>
      <c r="H21" s="83"/>
      <c r="I21" s="83"/>
    </row>
    <row r="22" spans="1:10" s="97" customFormat="1" x14ac:dyDescent="0.25">
      <c r="A22" s="95" t="s">
        <v>11</v>
      </c>
      <c r="B22" s="96">
        <f t="shared" ref="B22" si="1">SUM(B15:B21)</f>
        <v>2898573</v>
      </c>
      <c r="C22" s="96">
        <f t="shared" ref="C22:G22" si="2">SUM(C15:C21)</f>
        <v>2831547</v>
      </c>
      <c r="D22" s="96">
        <f t="shared" si="2"/>
        <v>2941577</v>
      </c>
      <c r="E22" s="96">
        <f t="shared" si="2"/>
        <v>2568725</v>
      </c>
      <c r="F22" s="96">
        <f t="shared" si="2"/>
        <v>2449283</v>
      </c>
      <c r="G22" s="96">
        <f t="shared" si="2"/>
        <v>2545315</v>
      </c>
      <c r="H22" s="83"/>
      <c r="I22" s="83"/>
      <c r="J22" s="84"/>
    </row>
    <row r="23" spans="1:10" s="90" customFormat="1" x14ac:dyDescent="0.25">
      <c r="A23" s="88" t="s">
        <v>43</v>
      </c>
      <c r="B23" s="89">
        <f t="shared" ref="B23" si="3">B14+B22</f>
        <v>3859017</v>
      </c>
      <c r="C23" s="89">
        <f t="shared" ref="C23:G23" si="4">C14+C22</f>
        <v>4143948</v>
      </c>
      <c r="D23" s="89">
        <f t="shared" si="4"/>
        <v>4557715</v>
      </c>
      <c r="E23" s="89">
        <f t="shared" si="4"/>
        <v>4077057</v>
      </c>
      <c r="F23" s="89">
        <f t="shared" si="4"/>
        <v>3926826</v>
      </c>
      <c r="G23" s="89">
        <f t="shared" si="4"/>
        <v>4104018</v>
      </c>
      <c r="H23" s="83"/>
      <c r="I23" s="83"/>
      <c r="J23" s="155"/>
    </row>
    <row r="24" spans="1:10" s="101" customFormat="1" x14ac:dyDescent="0.25">
      <c r="A24" s="98" t="s">
        <v>49</v>
      </c>
      <c r="B24" s="99"/>
      <c r="C24" s="100">
        <f t="shared" ref="C24:G24" si="5">C5/C35</f>
        <v>1.065227654888353</v>
      </c>
      <c r="D24" s="100">
        <f t="shared" si="5"/>
        <v>0.98214308858790744</v>
      </c>
      <c r="E24" s="100">
        <f t="shared" si="5"/>
        <v>1.1169599230091534</v>
      </c>
      <c r="F24" s="100">
        <f t="shared" si="5"/>
        <v>0.95895022864338264</v>
      </c>
      <c r="G24" s="100">
        <f t="shared" si="5"/>
        <v>1.0235838634656331</v>
      </c>
      <c r="H24" s="83"/>
      <c r="I24" s="83"/>
    </row>
    <row r="25" spans="1:10" ht="6" customHeight="1" x14ac:dyDescent="0.25">
      <c r="B25" s="102"/>
      <c r="C25" s="102"/>
      <c r="D25" s="102"/>
      <c r="E25" s="102"/>
      <c r="F25" s="102"/>
      <c r="G25" s="102"/>
      <c r="H25" s="83"/>
      <c r="I25" s="83"/>
    </row>
    <row r="26" spans="1:10" s="90" customFormat="1" x14ac:dyDescent="0.25">
      <c r="A26" s="88" t="s">
        <v>12</v>
      </c>
      <c r="B26" s="89"/>
      <c r="C26" s="89"/>
      <c r="D26" s="89"/>
      <c r="E26" s="89"/>
      <c r="F26" s="89"/>
      <c r="G26" s="89"/>
      <c r="H26" s="83"/>
      <c r="I26" s="83"/>
      <c r="J26" s="155"/>
    </row>
    <row r="27" spans="1:10" x14ac:dyDescent="0.25">
      <c r="A27" s="83" t="s">
        <v>23</v>
      </c>
      <c r="B27" s="91">
        <v>480643</v>
      </c>
      <c r="C27" s="91">
        <v>242210</v>
      </c>
      <c r="D27" s="91">
        <v>189800</v>
      </c>
      <c r="E27" s="91">
        <v>177160</v>
      </c>
      <c r="F27" s="91">
        <v>325360</v>
      </c>
      <c r="G27" s="91">
        <v>325939</v>
      </c>
      <c r="H27" s="83"/>
      <c r="I27" s="83"/>
    </row>
    <row r="28" spans="1:10" x14ac:dyDescent="0.25">
      <c r="A28" s="83" t="s">
        <v>111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83"/>
      <c r="I28" s="83"/>
    </row>
    <row r="29" spans="1:10" x14ac:dyDescent="0.25">
      <c r="A29" s="83" t="s">
        <v>131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83"/>
      <c r="I29" s="83"/>
    </row>
    <row r="30" spans="1:10" x14ac:dyDescent="0.25">
      <c r="A30" s="83" t="s">
        <v>13</v>
      </c>
      <c r="B30" s="91"/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83"/>
      <c r="I30" s="83"/>
    </row>
    <row r="31" spans="1:10" x14ac:dyDescent="0.25">
      <c r="A31" s="83" t="s">
        <v>14</v>
      </c>
      <c r="B31" s="91">
        <v>67933</v>
      </c>
      <c r="C31" s="91">
        <v>187761</v>
      </c>
      <c r="D31" s="91">
        <v>177440</v>
      </c>
      <c r="E31" s="91">
        <v>157102</v>
      </c>
      <c r="F31" s="91">
        <v>63700</v>
      </c>
      <c r="G31" s="91">
        <v>70572</v>
      </c>
      <c r="H31" s="83"/>
      <c r="I31" s="83"/>
    </row>
    <row r="32" spans="1:10" x14ac:dyDescent="0.25">
      <c r="A32" s="83" t="s">
        <v>116</v>
      </c>
      <c r="B32" s="139">
        <f>-Korrekturen!B48</f>
        <v>0</v>
      </c>
      <c r="C32" s="139">
        <f>-Korrekturen!C48</f>
        <v>0</v>
      </c>
      <c r="D32" s="139">
        <f>-Korrekturen!D48</f>
        <v>0</v>
      </c>
      <c r="E32" s="139">
        <f>-Korrekturen!E48</f>
        <v>0</v>
      </c>
      <c r="F32" s="139">
        <f>-Korrekturen!F48</f>
        <v>0</v>
      </c>
      <c r="G32" s="139">
        <f>-Korrekturen!G48</f>
        <v>0</v>
      </c>
      <c r="H32" s="83"/>
      <c r="I32" s="83"/>
    </row>
    <row r="33" spans="1:10" s="97" customFormat="1" x14ac:dyDescent="0.25">
      <c r="A33" s="95" t="s">
        <v>132</v>
      </c>
      <c r="B33" s="96">
        <f>SUM(B27:B32)</f>
        <v>548576</v>
      </c>
      <c r="C33" s="96">
        <f t="shared" ref="C33:G33" si="6">SUM(C27:C32)</f>
        <v>429971</v>
      </c>
      <c r="D33" s="96">
        <f t="shared" si="6"/>
        <v>367240</v>
      </c>
      <c r="E33" s="96">
        <f t="shared" si="6"/>
        <v>334262</v>
      </c>
      <c r="F33" s="96">
        <f t="shared" si="6"/>
        <v>389060</v>
      </c>
      <c r="G33" s="96">
        <f t="shared" si="6"/>
        <v>396511</v>
      </c>
      <c r="H33" s="83"/>
      <c r="I33" s="83"/>
      <c r="J33" s="84"/>
    </row>
    <row r="34" spans="1:10" x14ac:dyDescent="0.25">
      <c r="A34" s="83" t="s">
        <v>39</v>
      </c>
      <c r="B34" s="94">
        <f t="shared" ref="B34" si="7">-B59</f>
        <v>0</v>
      </c>
      <c r="C34" s="94">
        <f>-C59</f>
        <v>0</v>
      </c>
      <c r="D34" s="94">
        <f>-D59</f>
        <v>250000</v>
      </c>
      <c r="E34" s="94">
        <f t="shared" ref="E34:G34" si="8">-E59</f>
        <v>231000</v>
      </c>
      <c r="F34" s="94">
        <f t="shared" si="8"/>
        <v>214500</v>
      </c>
      <c r="G34" s="94">
        <f t="shared" si="8"/>
        <v>214500</v>
      </c>
      <c r="H34" s="83"/>
      <c r="I34" s="83"/>
    </row>
    <row r="35" spans="1:10" s="97" customFormat="1" x14ac:dyDescent="0.25">
      <c r="A35" s="95" t="s">
        <v>15</v>
      </c>
      <c r="B35" s="96">
        <f>SUM(B33:B34)</f>
        <v>548576</v>
      </c>
      <c r="C35" s="96">
        <f t="shared" ref="C35:G35" si="9">SUM(C33:C34)</f>
        <v>429971</v>
      </c>
      <c r="D35" s="96">
        <f t="shared" si="9"/>
        <v>617240</v>
      </c>
      <c r="E35" s="96">
        <f t="shared" si="9"/>
        <v>565262</v>
      </c>
      <c r="F35" s="96">
        <f t="shared" si="9"/>
        <v>603560</v>
      </c>
      <c r="G35" s="96">
        <f t="shared" si="9"/>
        <v>611011</v>
      </c>
      <c r="H35" s="83"/>
      <c r="I35" s="83"/>
      <c r="J35" s="84"/>
    </row>
    <row r="36" spans="1:10" x14ac:dyDescent="0.25">
      <c r="A36" s="83" t="s">
        <v>17</v>
      </c>
      <c r="B36" s="91">
        <v>2200000</v>
      </c>
      <c r="C36" s="91">
        <v>2150000</v>
      </c>
      <c r="D36" s="91">
        <v>2050000</v>
      </c>
      <c r="E36" s="91">
        <v>1830000</v>
      </c>
      <c r="F36" s="91">
        <v>1610000</v>
      </c>
      <c r="G36" s="91">
        <v>1550000</v>
      </c>
      <c r="H36" s="83"/>
      <c r="I36" s="83"/>
    </row>
    <row r="37" spans="1:10" x14ac:dyDescent="0.25">
      <c r="A37" s="83" t="s">
        <v>124</v>
      </c>
      <c r="B37" s="91">
        <v>0</v>
      </c>
      <c r="C37" s="91">
        <v>0</v>
      </c>
      <c r="D37" s="91">
        <v>0</v>
      </c>
      <c r="E37" s="91">
        <v>35000</v>
      </c>
      <c r="F37" s="91">
        <v>0</v>
      </c>
      <c r="G37" s="91">
        <v>0</v>
      </c>
      <c r="H37" s="83"/>
      <c r="I37" s="83"/>
    </row>
    <row r="38" spans="1:10" x14ac:dyDescent="0.25">
      <c r="A38" s="83" t="s">
        <v>16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83"/>
      <c r="I38" s="83"/>
    </row>
    <row r="39" spans="1:10" x14ac:dyDescent="0.25">
      <c r="A39" s="83" t="s">
        <v>46</v>
      </c>
      <c r="B39" s="91">
        <v>15196</v>
      </c>
      <c r="C39" s="91">
        <v>8197</v>
      </c>
      <c r="D39" s="91">
        <v>0</v>
      </c>
      <c r="E39" s="91">
        <v>0</v>
      </c>
      <c r="F39" s="91">
        <v>0</v>
      </c>
      <c r="G39" s="91">
        <v>0</v>
      </c>
      <c r="H39" s="83"/>
      <c r="I39" s="83"/>
    </row>
    <row r="40" spans="1:10" x14ac:dyDescent="0.25">
      <c r="A40" s="83" t="s">
        <v>117</v>
      </c>
      <c r="B40" s="139">
        <f>-Korrekturen!B51</f>
        <v>0</v>
      </c>
      <c r="C40" s="139">
        <f>-Korrekturen!C51</f>
        <v>0</v>
      </c>
      <c r="D40" s="139">
        <f>-Korrekturen!D51</f>
        <v>0</v>
      </c>
      <c r="E40" s="139">
        <f>-Korrekturen!E51</f>
        <v>0</v>
      </c>
      <c r="F40" s="139">
        <f>-Korrekturen!F51</f>
        <v>0</v>
      </c>
      <c r="G40" s="139">
        <f>-Korrekturen!G51</f>
        <v>0</v>
      </c>
      <c r="H40" s="83"/>
      <c r="I40" s="83"/>
    </row>
    <row r="41" spans="1:10" x14ac:dyDescent="0.25">
      <c r="A41" s="83" t="s">
        <v>95</v>
      </c>
      <c r="B41" s="139">
        <f>Korrekturen!B54</f>
        <v>30486</v>
      </c>
      <c r="C41" s="139">
        <f>Korrekturen!C54</f>
        <v>34297</v>
      </c>
      <c r="D41" s="139">
        <f>Korrekturen!D54</f>
        <v>36626</v>
      </c>
      <c r="E41" s="139">
        <f>Korrekturen!E54</f>
        <v>31827</v>
      </c>
      <c r="F41" s="139">
        <f>Korrekturen!F54</f>
        <v>25970</v>
      </c>
      <c r="G41" s="139">
        <f>Korrekturen!G54</f>
        <v>25970</v>
      </c>
      <c r="H41" s="83"/>
      <c r="I41" s="83"/>
    </row>
    <row r="42" spans="1:10" s="97" customFormat="1" x14ac:dyDescent="0.25">
      <c r="A42" s="95" t="s">
        <v>18</v>
      </c>
      <c r="B42" s="96">
        <f t="shared" ref="B42:G42" si="10">SUM(B36:B41)</f>
        <v>2245682</v>
      </c>
      <c r="C42" s="96">
        <f t="shared" si="10"/>
        <v>2192494</v>
      </c>
      <c r="D42" s="96">
        <f t="shared" si="10"/>
        <v>2086626</v>
      </c>
      <c r="E42" s="96">
        <f t="shared" si="10"/>
        <v>1896827</v>
      </c>
      <c r="F42" s="96">
        <f t="shared" si="10"/>
        <v>1635970</v>
      </c>
      <c r="G42" s="96">
        <f t="shared" si="10"/>
        <v>1575970</v>
      </c>
      <c r="H42" s="83"/>
      <c r="I42" s="83"/>
      <c r="J42" s="84"/>
    </row>
    <row r="43" spans="1:10" x14ac:dyDescent="0.25">
      <c r="A43" s="83" t="s">
        <v>19</v>
      </c>
      <c r="B43" s="91">
        <v>471620</v>
      </c>
      <c r="C43" s="91">
        <v>594120</v>
      </c>
      <c r="D43" s="91">
        <v>594120</v>
      </c>
      <c r="E43" s="91">
        <v>203425</v>
      </c>
      <c r="F43" s="91">
        <v>210242</v>
      </c>
      <c r="G43" s="91">
        <v>210870</v>
      </c>
      <c r="H43" s="83"/>
      <c r="I43" s="83"/>
    </row>
    <row r="44" spans="1:10" x14ac:dyDescent="0.25">
      <c r="A44" s="83" t="s">
        <v>96</v>
      </c>
      <c r="B44" s="91">
        <v>165000</v>
      </c>
      <c r="C44" s="91">
        <v>165000</v>
      </c>
      <c r="D44" s="91">
        <v>165000</v>
      </c>
      <c r="E44" s="91">
        <v>165000</v>
      </c>
      <c r="F44" s="91">
        <v>165000</v>
      </c>
      <c r="G44" s="91">
        <v>165000</v>
      </c>
      <c r="H44" s="83"/>
      <c r="I44" s="83"/>
    </row>
    <row r="45" spans="1:10" x14ac:dyDescent="0.25">
      <c r="A45" s="83" t="s">
        <v>108</v>
      </c>
      <c r="B45" s="91">
        <v>0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83"/>
      <c r="I45" s="83"/>
    </row>
    <row r="46" spans="1:10" x14ac:dyDescent="0.25">
      <c r="A46" s="83" t="s">
        <v>97</v>
      </c>
      <c r="B46" s="91">
        <v>0</v>
      </c>
      <c r="C46" s="91">
        <v>0</v>
      </c>
      <c r="D46" s="91">
        <v>0</v>
      </c>
      <c r="E46" s="91">
        <v>0</v>
      </c>
      <c r="F46" s="91">
        <v>0</v>
      </c>
      <c r="G46" s="91">
        <v>0</v>
      </c>
      <c r="H46" s="83"/>
      <c r="I46" s="83"/>
    </row>
    <row r="47" spans="1:10" x14ac:dyDescent="0.25">
      <c r="A47" s="83" t="s">
        <v>98</v>
      </c>
      <c r="B47" s="91">
        <v>26000</v>
      </c>
      <c r="C47" s="91">
        <v>26000</v>
      </c>
      <c r="D47" s="91">
        <v>58000</v>
      </c>
      <c r="E47" s="91">
        <v>80000</v>
      </c>
      <c r="F47" s="91">
        <v>82500</v>
      </c>
      <c r="G47" s="91">
        <v>82500</v>
      </c>
      <c r="H47" s="83"/>
      <c r="I47" s="83"/>
    </row>
    <row r="48" spans="1:10" x14ac:dyDescent="0.25">
      <c r="A48" s="83" t="s">
        <v>99</v>
      </c>
      <c r="B48" s="91">
        <v>625</v>
      </c>
      <c r="C48" s="94">
        <f>C61</f>
        <v>284660</v>
      </c>
      <c r="D48" s="94">
        <f>D61</f>
        <v>554355</v>
      </c>
      <c r="E48" s="94">
        <f>E61</f>
        <v>747370</v>
      </c>
      <c r="F48" s="94">
        <f t="shared" ref="F48:G48" si="11">F61</f>
        <v>887524</v>
      </c>
      <c r="G48" s="94">
        <f t="shared" si="11"/>
        <v>1116637</v>
      </c>
      <c r="H48" s="83"/>
      <c r="I48" s="83"/>
    </row>
    <row r="49" spans="1:51" x14ac:dyDescent="0.25">
      <c r="A49" s="83" t="s">
        <v>94</v>
      </c>
      <c r="B49" s="139">
        <f>Korrekturen!B52-Korrekturen!B54</f>
        <v>401514</v>
      </c>
      <c r="C49" s="139">
        <f>Korrekturen!C52-Korrekturen!C54</f>
        <v>451703</v>
      </c>
      <c r="D49" s="139">
        <f>Korrekturen!D52-Korrekturen!D54</f>
        <v>482374</v>
      </c>
      <c r="E49" s="139">
        <f>Korrekturen!E52-Korrekturen!E54</f>
        <v>419173</v>
      </c>
      <c r="F49" s="139">
        <f>Korrekturen!F52-Korrekturen!F54</f>
        <v>342030</v>
      </c>
      <c r="G49" s="139">
        <f>Korrekturen!G52-Korrekturen!G54</f>
        <v>342030</v>
      </c>
      <c r="H49" s="83"/>
      <c r="I49" s="83"/>
    </row>
    <row r="50" spans="1:51" s="97" customFormat="1" x14ac:dyDescent="0.25">
      <c r="A50" s="95" t="s">
        <v>20</v>
      </c>
      <c r="B50" s="96">
        <f>SUM(B43:B49)</f>
        <v>1064759</v>
      </c>
      <c r="C50" s="96">
        <f t="shared" ref="C50:G50" si="12">SUM(C43:C49)</f>
        <v>1521483</v>
      </c>
      <c r="D50" s="96">
        <f t="shared" si="12"/>
        <v>1853849</v>
      </c>
      <c r="E50" s="96">
        <f t="shared" si="12"/>
        <v>1614968</v>
      </c>
      <c r="F50" s="96">
        <f t="shared" si="12"/>
        <v>1687296</v>
      </c>
      <c r="G50" s="96">
        <f t="shared" si="12"/>
        <v>1917037</v>
      </c>
      <c r="H50" s="83"/>
      <c r="I50" s="83"/>
      <c r="J50" s="84"/>
    </row>
    <row r="51" spans="1:51" s="90" customFormat="1" x14ac:dyDescent="0.25">
      <c r="A51" s="88" t="s">
        <v>42</v>
      </c>
      <c r="B51" s="89">
        <f>B35+B42+B50</f>
        <v>3859017</v>
      </c>
      <c r="C51" s="89">
        <f t="shared" ref="C51:G51" si="13">C35+C42+C50</f>
        <v>4143948</v>
      </c>
      <c r="D51" s="89">
        <f t="shared" si="13"/>
        <v>4557715</v>
      </c>
      <c r="E51" s="89">
        <f t="shared" si="13"/>
        <v>4077057</v>
      </c>
      <c r="F51" s="89">
        <f t="shared" si="13"/>
        <v>3926826</v>
      </c>
      <c r="G51" s="89">
        <f t="shared" si="13"/>
        <v>4104018</v>
      </c>
      <c r="H51" s="83"/>
      <c r="I51" s="83"/>
      <c r="J51" s="155"/>
    </row>
    <row r="52" spans="1:51" s="105" customFormat="1" x14ac:dyDescent="0.25">
      <c r="A52" s="103" t="s">
        <v>47</v>
      </c>
      <c r="B52" s="104" t="str">
        <f t="shared" ref="B52:C52" si="14">IF(ROUND(B23-B51,0)=0,"ok",B23-B51)</f>
        <v>ok</v>
      </c>
      <c r="C52" s="104" t="str">
        <f t="shared" si="14"/>
        <v>ok</v>
      </c>
      <c r="D52" s="104" t="str">
        <f t="shared" ref="D52:G52" si="15">IF(ROUND(D23-D51,0)=0,"ok",D23-D51)</f>
        <v>ok</v>
      </c>
      <c r="E52" s="104" t="str">
        <f t="shared" si="15"/>
        <v>ok</v>
      </c>
      <c r="F52" s="104" t="str">
        <f t="shared" si="15"/>
        <v>ok</v>
      </c>
      <c r="G52" s="104" t="str">
        <f t="shared" si="15"/>
        <v>ok</v>
      </c>
      <c r="H52" s="83"/>
      <c r="I52" s="83"/>
    </row>
    <row r="53" spans="1:51" x14ac:dyDescent="0.25">
      <c r="B53" s="92"/>
      <c r="C53" s="92"/>
      <c r="D53" s="92"/>
      <c r="E53" s="106"/>
      <c r="F53" s="106"/>
      <c r="G53" s="106"/>
      <c r="H53" s="83"/>
      <c r="I53" s="83"/>
    </row>
    <row r="54" spans="1:51" ht="6" customHeight="1" x14ac:dyDescent="0.25">
      <c r="D54" s="83"/>
      <c r="E54" s="83"/>
      <c r="F54" s="83"/>
      <c r="G54" s="83"/>
      <c r="H54" s="83"/>
      <c r="I54" s="83"/>
    </row>
    <row r="55" spans="1:51" s="87" customFormat="1" ht="20.25" x14ac:dyDescent="0.25">
      <c r="A55" s="85" t="s">
        <v>21</v>
      </c>
      <c r="B55" s="86"/>
      <c r="C55" s="86">
        <f t="shared" ref="C55:G55" si="16">C$2</f>
        <v>2015</v>
      </c>
      <c r="D55" s="86">
        <f t="shared" si="16"/>
        <v>2016</v>
      </c>
      <c r="E55" s="86">
        <f t="shared" si="16"/>
        <v>2017</v>
      </c>
      <c r="F55" s="86">
        <f t="shared" si="16"/>
        <v>2018</v>
      </c>
      <c r="G55" s="86">
        <f t="shared" si="16"/>
        <v>2019</v>
      </c>
      <c r="H55" s="83"/>
      <c r="I55" s="83"/>
      <c r="J55" s="154"/>
    </row>
    <row r="56" spans="1:51" x14ac:dyDescent="0.25">
      <c r="A56" s="83" t="s">
        <v>106</v>
      </c>
      <c r="B56" s="92"/>
      <c r="C56" s="94">
        <f>B61</f>
        <v>625</v>
      </c>
      <c r="D56" s="94">
        <f t="shared" ref="D56:G56" si="17">C61</f>
        <v>284660</v>
      </c>
      <c r="E56" s="94">
        <f t="shared" si="17"/>
        <v>554355</v>
      </c>
      <c r="F56" s="94">
        <f t="shared" si="17"/>
        <v>747370</v>
      </c>
      <c r="G56" s="94">
        <f t="shared" si="17"/>
        <v>887524</v>
      </c>
      <c r="H56" s="83"/>
      <c r="I56" s="83"/>
    </row>
    <row r="57" spans="1:51" x14ac:dyDescent="0.25">
      <c r="A57" s="83" t="str">
        <f>A94</f>
        <v>Jahresgewinn/-verlust intern</v>
      </c>
      <c r="B57" s="92"/>
      <c r="C57" s="94">
        <f t="shared" ref="C57:G57" si="18">C94</f>
        <v>327140</v>
      </c>
      <c r="D57" s="94">
        <f t="shared" si="18"/>
        <v>578037</v>
      </c>
      <c r="E57" s="94">
        <f t="shared" si="18"/>
        <v>391734</v>
      </c>
      <c r="F57" s="94">
        <f t="shared" si="18"/>
        <v>290899</v>
      </c>
      <c r="G57" s="94">
        <f t="shared" si="18"/>
        <v>443613</v>
      </c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</row>
    <row r="58" spans="1:51" x14ac:dyDescent="0.25">
      <c r="A58" s="83" t="s">
        <v>22</v>
      </c>
      <c r="B58" s="92"/>
      <c r="C58" s="94">
        <f t="shared" ref="C58" si="19">B47-C47</f>
        <v>0</v>
      </c>
      <c r="D58" s="94">
        <f t="shared" ref="D58" si="20">C47-D47</f>
        <v>-32000</v>
      </c>
      <c r="E58" s="94">
        <f t="shared" ref="E58" si="21">D47-E47</f>
        <v>-22000</v>
      </c>
      <c r="F58" s="94">
        <f t="shared" ref="F58" si="22">E47-F47</f>
        <v>-2500</v>
      </c>
      <c r="G58" s="94">
        <f t="shared" ref="G58" si="23">F47-G47</f>
        <v>0</v>
      </c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</row>
    <row r="59" spans="1:51" x14ac:dyDescent="0.25">
      <c r="A59" s="83" t="s">
        <v>104</v>
      </c>
      <c r="B59" s="92"/>
      <c r="C59" s="91">
        <v>0</v>
      </c>
      <c r="D59" s="107">
        <v>-250000</v>
      </c>
      <c r="E59" s="107">
        <v>-231000</v>
      </c>
      <c r="F59" s="107">
        <v>-214500</v>
      </c>
      <c r="G59" s="107">
        <v>-214500</v>
      </c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</row>
    <row r="60" spans="1:51" x14ac:dyDescent="0.25">
      <c r="A60" s="83" t="s">
        <v>105</v>
      </c>
      <c r="B60" s="92"/>
      <c r="C60" s="139">
        <f>-Korrekturen!C69</f>
        <v>-43105</v>
      </c>
      <c r="D60" s="139">
        <f>-Korrekturen!D69</f>
        <v>-26342</v>
      </c>
      <c r="E60" s="139">
        <f>-Korrekturen!E69</f>
        <v>54281</v>
      </c>
      <c r="F60" s="139">
        <f>-Korrekturen!F69</f>
        <v>66255</v>
      </c>
      <c r="G60" s="139">
        <f>-Korrekturen!G69</f>
        <v>0</v>
      </c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</row>
    <row r="61" spans="1:51" s="110" customFormat="1" ht="17.25" thickBot="1" x14ac:dyDescent="0.3">
      <c r="A61" s="108" t="s">
        <v>24</v>
      </c>
      <c r="B61" s="109">
        <f>B48</f>
        <v>625</v>
      </c>
      <c r="C61" s="109">
        <f>SUM(C56:C60)</f>
        <v>284660</v>
      </c>
      <c r="D61" s="109">
        <f>SUM(D56:D60)</f>
        <v>554355</v>
      </c>
      <c r="E61" s="109">
        <f>SUM(E56:E60)</f>
        <v>747370</v>
      </c>
      <c r="F61" s="109">
        <f>SUM(F56:F60)</f>
        <v>887524</v>
      </c>
      <c r="G61" s="109">
        <f>SUM(G56:G60)</f>
        <v>1116637</v>
      </c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</row>
    <row r="62" spans="1:51" ht="17.25" thickTop="1" x14ac:dyDescent="0.25">
      <c r="B62" s="111"/>
      <c r="C62" s="111"/>
      <c r="D62" s="111"/>
      <c r="E62" s="111"/>
      <c r="F62" s="111"/>
      <c r="G62" s="111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</row>
    <row r="63" spans="1:51" s="87" customFormat="1" ht="20.25" x14ac:dyDescent="0.25">
      <c r="A63" s="85" t="s">
        <v>166</v>
      </c>
      <c r="B63" s="86"/>
      <c r="C63" s="86">
        <f t="shared" ref="C63:G63" si="24">C$2</f>
        <v>2015</v>
      </c>
      <c r="D63" s="86">
        <f t="shared" si="24"/>
        <v>2016</v>
      </c>
      <c r="E63" s="86">
        <f t="shared" si="24"/>
        <v>2017</v>
      </c>
      <c r="F63" s="86">
        <f t="shared" si="24"/>
        <v>2018</v>
      </c>
      <c r="G63" s="86">
        <f t="shared" si="24"/>
        <v>2019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</row>
    <row r="64" spans="1:51" x14ac:dyDescent="0.25">
      <c r="A64" s="83" t="s">
        <v>122</v>
      </c>
      <c r="B64" s="92"/>
      <c r="C64" s="91">
        <v>4733668</v>
      </c>
      <c r="D64" s="91">
        <v>4742246</v>
      </c>
      <c r="E64" s="91">
        <v>4741096</v>
      </c>
      <c r="F64" s="91">
        <v>4685845</v>
      </c>
      <c r="G64" s="91">
        <v>5201651</v>
      </c>
      <c r="H64" s="83"/>
      <c r="I64" s="83"/>
    </row>
    <row r="65" spans="1:10" x14ac:dyDescent="0.25">
      <c r="A65" s="83" t="s">
        <v>123</v>
      </c>
      <c r="B65" s="92"/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83"/>
      <c r="I65" s="83"/>
    </row>
    <row r="66" spans="1:10" x14ac:dyDescent="0.25">
      <c r="A66" s="83" t="s">
        <v>181</v>
      </c>
      <c r="B66" s="92"/>
      <c r="C66" s="91">
        <v>0</v>
      </c>
      <c r="D66" s="91">
        <v>0</v>
      </c>
      <c r="E66" s="91">
        <v>0</v>
      </c>
      <c r="F66" s="91">
        <v>0</v>
      </c>
      <c r="G66" s="91">
        <v>0</v>
      </c>
      <c r="H66" s="83"/>
      <c r="I66" s="83"/>
    </row>
    <row r="67" spans="1:10" x14ac:dyDescent="0.25">
      <c r="A67" s="83" t="s">
        <v>182</v>
      </c>
      <c r="B67" s="92"/>
      <c r="C67" s="139">
        <f>Korrekturen!C56-Korrekturen!B56</f>
        <v>-3000</v>
      </c>
      <c r="D67" s="139">
        <f>Korrekturen!D56-Korrekturen!C56</f>
        <v>-2000</v>
      </c>
      <c r="E67" s="139">
        <f>Korrekturen!E56-Korrekturen!D56</f>
        <v>-2000</v>
      </c>
      <c r="F67" s="139">
        <f>Korrekturen!F56-Korrekturen!E56</f>
        <v>-3000</v>
      </c>
      <c r="G67" s="139">
        <f>Korrekturen!G56-Korrekturen!F56</f>
        <v>0</v>
      </c>
      <c r="H67" s="83"/>
      <c r="I67" s="83"/>
    </row>
    <row r="68" spans="1:10" s="97" customFormat="1" x14ac:dyDescent="0.25">
      <c r="A68" s="95" t="s">
        <v>27</v>
      </c>
      <c r="B68" s="96"/>
      <c r="C68" s="96">
        <f>SUM(C64:C67)</f>
        <v>4730668</v>
      </c>
      <c r="D68" s="96">
        <f t="shared" ref="D68:G68" si="25">SUM(D64:D67)</f>
        <v>4740246</v>
      </c>
      <c r="E68" s="96">
        <f t="shared" si="25"/>
        <v>4739096</v>
      </c>
      <c r="F68" s="96">
        <f t="shared" si="25"/>
        <v>4682845</v>
      </c>
      <c r="G68" s="96">
        <f t="shared" si="25"/>
        <v>5201651</v>
      </c>
      <c r="H68" s="83"/>
      <c r="I68" s="83"/>
      <c r="J68" s="84"/>
    </row>
    <row r="69" spans="1:10" ht="15" customHeight="1" x14ac:dyDescent="0.25">
      <c r="A69" s="83" t="s">
        <v>119</v>
      </c>
      <c r="B69" s="92"/>
      <c r="C69" s="91">
        <v>0</v>
      </c>
      <c r="D69" s="91">
        <v>0</v>
      </c>
      <c r="E69" s="91">
        <v>0</v>
      </c>
      <c r="F69" s="91">
        <v>0</v>
      </c>
      <c r="G69" s="91">
        <v>0</v>
      </c>
      <c r="H69" s="83"/>
      <c r="I69" s="83"/>
    </row>
    <row r="70" spans="1:10" ht="15" customHeight="1" x14ac:dyDescent="0.25">
      <c r="A70" s="83" t="s">
        <v>120</v>
      </c>
      <c r="B70" s="92"/>
      <c r="C70" s="91">
        <v>-2453815</v>
      </c>
      <c r="D70" s="91">
        <v>-2402219</v>
      </c>
      <c r="E70" s="91">
        <v>-2407903</v>
      </c>
      <c r="F70" s="91">
        <v>-2617222</v>
      </c>
      <c r="G70" s="91">
        <v>-2894354</v>
      </c>
      <c r="H70" s="83"/>
      <c r="I70" s="83"/>
    </row>
    <row r="71" spans="1:10" s="97" customFormat="1" x14ac:dyDescent="0.25">
      <c r="A71" s="95" t="s">
        <v>48</v>
      </c>
      <c r="B71" s="96"/>
      <c r="C71" s="96">
        <f t="shared" ref="C71:G71" si="26">SUM(C68:C70)</f>
        <v>2276853</v>
      </c>
      <c r="D71" s="96">
        <f t="shared" si="26"/>
        <v>2338027</v>
      </c>
      <c r="E71" s="96">
        <f t="shared" si="26"/>
        <v>2331193</v>
      </c>
      <c r="F71" s="96">
        <f t="shared" si="26"/>
        <v>2065623</v>
      </c>
      <c r="G71" s="96">
        <f t="shared" si="26"/>
        <v>2307297</v>
      </c>
      <c r="H71" s="83"/>
      <c r="I71" s="83"/>
      <c r="J71" s="84"/>
    </row>
    <row r="72" spans="1:10" x14ac:dyDescent="0.25">
      <c r="A72" s="83" t="s">
        <v>25</v>
      </c>
      <c r="B72" s="92"/>
      <c r="C72" s="91">
        <v>-1056499</v>
      </c>
      <c r="D72" s="91">
        <v>-1033770</v>
      </c>
      <c r="E72" s="91">
        <v>-1026396</v>
      </c>
      <c r="F72" s="91">
        <v>-979008</v>
      </c>
      <c r="G72" s="91">
        <v>-972786</v>
      </c>
      <c r="H72" s="83"/>
      <c r="I72" s="83"/>
    </row>
    <row r="73" spans="1:10" x14ac:dyDescent="0.25">
      <c r="A73" s="83" t="s">
        <v>26</v>
      </c>
      <c r="B73" s="92"/>
      <c r="C73" s="91">
        <v>-81572</v>
      </c>
      <c r="D73" s="91">
        <v>-57306</v>
      </c>
      <c r="E73" s="91">
        <v>-67830</v>
      </c>
      <c r="F73" s="91">
        <v>-71102</v>
      </c>
      <c r="G73" s="91">
        <v>-81830</v>
      </c>
      <c r="H73" s="83"/>
      <c r="I73" s="83"/>
    </row>
    <row r="74" spans="1:10" x14ac:dyDescent="0.25">
      <c r="A74" s="83" t="s">
        <v>28</v>
      </c>
      <c r="B74" s="112"/>
      <c r="C74" s="91">
        <v>-206917</v>
      </c>
      <c r="D74" s="91">
        <v>-165852</v>
      </c>
      <c r="E74" s="113">
        <v>-135153</v>
      </c>
      <c r="F74" s="113">
        <v>-180503</v>
      </c>
      <c r="G74" s="113">
        <v>-175532</v>
      </c>
      <c r="H74" s="83"/>
      <c r="I74" s="83"/>
    </row>
    <row r="75" spans="1:10" x14ac:dyDescent="0.25">
      <c r="A75" s="83" t="s">
        <v>29</v>
      </c>
      <c r="B75" s="112"/>
      <c r="C75" s="91">
        <v>-524919</v>
      </c>
      <c r="D75" s="113">
        <v>-383533</v>
      </c>
      <c r="E75" s="113">
        <v>-505584</v>
      </c>
      <c r="F75" s="113">
        <v>-452923</v>
      </c>
      <c r="G75" s="113">
        <v>-486869</v>
      </c>
      <c r="H75" s="83"/>
      <c r="I75" s="83"/>
    </row>
    <row r="76" spans="1:10" x14ac:dyDescent="0.25">
      <c r="A76" s="83" t="s">
        <v>128</v>
      </c>
      <c r="B76" s="92"/>
      <c r="C76" s="91">
        <v>0</v>
      </c>
      <c r="D76" s="91">
        <v>0</v>
      </c>
      <c r="E76" s="91">
        <v>0</v>
      </c>
      <c r="F76" s="91">
        <v>0</v>
      </c>
      <c r="G76" s="91">
        <v>0</v>
      </c>
      <c r="H76" s="83"/>
      <c r="I76" s="83"/>
    </row>
    <row r="77" spans="1:10" x14ac:dyDescent="0.25">
      <c r="A77" s="83" t="s">
        <v>161</v>
      </c>
      <c r="B77" s="92"/>
      <c r="C77" s="139">
        <f>Korrekturen!C57-Korrekturen!B57</f>
        <v>-3811</v>
      </c>
      <c r="D77" s="139">
        <f>Korrekturen!D57-Korrekturen!C57</f>
        <v>-2329</v>
      </c>
      <c r="E77" s="139">
        <f>Korrekturen!E57-Korrekturen!D57</f>
        <v>4799</v>
      </c>
      <c r="F77" s="139">
        <f>Korrekturen!F57-Korrekturen!E57</f>
        <v>5857</v>
      </c>
      <c r="G77" s="139">
        <f>Korrekturen!G57-Korrekturen!F57</f>
        <v>0</v>
      </c>
      <c r="H77" s="83"/>
      <c r="I77" s="83"/>
    </row>
    <row r="78" spans="1:10" x14ac:dyDescent="0.25">
      <c r="A78" s="83" t="s">
        <v>165</v>
      </c>
      <c r="B78" s="92"/>
      <c r="C78" s="139">
        <f>Korrekturen!C63</f>
        <v>0</v>
      </c>
      <c r="D78" s="139">
        <f>Korrekturen!D63</f>
        <v>0</v>
      </c>
      <c r="E78" s="139">
        <f>Korrekturen!E63</f>
        <v>0</v>
      </c>
      <c r="F78" s="139">
        <f>Korrekturen!F63</f>
        <v>0</v>
      </c>
      <c r="G78" s="139">
        <f>Korrekturen!G63</f>
        <v>0</v>
      </c>
      <c r="H78" s="83"/>
      <c r="I78" s="83"/>
    </row>
    <row r="79" spans="1:10" s="97" customFormat="1" x14ac:dyDescent="0.25">
      <c r="A79" s="95" t="s">
        <v>30</v>
      </c>
      <c r="B79" s="96"/>
      <c r="C79" s="96">
        <f>SUM(C71:C78)</f>
        <v>403135</v>
      </c>
      <c r="D79" s="96">
        <f t="shared" ref="D79:G79" si="27">SUM(D71:D78)</f>
        <v>695237</v>
      </c>
      <c r="E79" s="96">
        <f t="shared" si="27"/>
        <v>601029</v>
      </c>
      <c r="F79" s="96">
        <f t="shared" si="27"/>
        <v>387944</v>
      </c>
      <c r="G79" s="96">
        <f t="shared" si="27"/>
        <v>590280</v>
      </c>
      <c r="H79" s="83"/>
      <c r="I79" s="83"/>
      <c r="J79" s="84"/>
    </row>
    <row r="80" spans="1:10" x14ac:dyDescent="0.25">
      <c r="A80" s="83" t="str">
        <f t="shared" ref="A80:A85" si="28">CONCATENATE("Abschreibungen ",A15)</f>
        <v>Abschreibungen Mobile Sachanlagen</v>
      </c>
      <c r="B80" s="92"/>
      <c r="C80" s="91">
        <v>-36733</v>
      </c>
      <c r="D80" s="91">
        <v>-12913</v>
      </c>
      <c r="E80" s="91">
        <v>-7914</v>
      </c>
      <c r="F80" s="91">
        <v>-12111</v>
      </c>
      <c r="G80" s="91">
        <v>-18001</v>
      </c>
      <c r="H80" s="83"/>
      <c r="I80" s="83"/>
    </row>
    <row r="81" spans="1:10" x14ac:dyDescent="0.25">
      <c r="A81" s="83" t="str">
        <f t="shared" si="28"/>
        <v>Abschreibungen Anlagen in Leasing</v>
      </c>
      <c r="B81" s="92"/>
      <c r="C81" s="91">
        <v>0</v>
      </c>
      <c r="D81" s="91">
        <v>0</v>
      </c>
      <c r="E81" s="91">
        <v>0</v>
      </c>
      <c r="F81" s="91">
        <v>0</v>
      </c>
      <c r="G81" s="91">
        <v>0</v>
      </c>
      <c r="H81" s="83"/>
      <c r="I81" s="83"/>
    </row>
    <row r="82" spans="1:10" x14ac:dyDescent="0.25">
      <c r="A82" s="83" t="str">
        <f t="shared" si="28"/>
        <v>Abschreibungen Immobile Sachanlagen</v>
      </c>
      <c r="B82" s="92"/>
      <c r="C82" s="91">
        <v>-68252</v>
      </c>
      <c r="D82" s="91">
        <v>-50908</v>
      </c>
      <c r="E82" s="91">
        <v>-50319</v>
      </c>
      <c r="F82" s="91">
        <v>-47695</v>
      </c>
      <c r="G82" s="91">
        <v>-45805</v>
      </c>
      <c r="H82" s="83"/>
      <c r="I82" s="83"/>
    </row>
    <row r="83" spans="1:10" x14ac:dyDescent="0.25">
      <c r="A83" s="83" t="str">
        <f t="shared" si="28"/>
        <v>Abschreibungen Immaterielle Sachanlagen</v>
      </c>
      <c r="B83" s="92"/>
      <c r="C83" s="91">
        <v>-25150</v>
      </c>
      <c r="D83" s="91">
        <v>-8000</v>
      </c>
      <c r="E83" s="91">
        <v>0</v>
      </c>
      <c r="F83" s="91">
        <v>0</v>
      </c>
      <c r="G83" s="91">
        <v>0</v>
      </c>
      <c r="H83" s="83"/>
      <c r="I83" s="83"/>
    </row>
    <row r="84" spans="1:10" x14ac:dyDescent="0.25">
      <c r="A84" s="83" t="str">
        <f t="shared" si="28"/>
        <v>Abschreibungen Finanzielle Sachanlagen</v>
      </c>
      <c r="B84" s="92"/>
      <c r="C84" s="91">
        <v>0</v>
      </c>
      <c r="D84" s="91">
        <v>0</v>
      </c>
      <c r="E84" s="91">
        <v>0</v>
      </c>
      <c r="F84" s="91">
        <v>-15000</v>
      </c>
      <c r="G84" s="91">
        <v>-24000</v>
      </c>
      <c r="H84" s="83"/>
      <c r="I84" s="83"/>
    </row>
    <row r="85" spans="1:10" x14ac:dyDescent="0.25">
      <c r="A85" s="83" t="str">
        <f t="shared" si="28"/>
        <v>Abschreibungen Forderungen gegen. Nahestehenden</v>
      </c>
      <c r="B85" s="92"/>
      <c r="C85" s="91">
        <v>0</v>
      </c>
      <c r="D85" s="91">
        <v>0</v>
      </c>
      <c r="E85" s="91">
        <v>0</v>
      </c>
      <c r="F85" s="91">
        <v>0</v>
      </c>
      <c r="G85" s="91">
        <v>0</v>
      </c>
      <c r="H85" s="83"/>
      <c r="I85" s="83"/>
    </row>
    <row r="86" spans="1:10" x14ac:dyDescent="0.25">
      <c r="A86" s="83" t="s">
        <v>158</v>
      </c>
      <c r="B86" s="92"/>
      <c r="C86" s="139">
        <f>Korrekturen!C58-Korrekturen!B58</f>
        <v>57000</v>
      </c>
      <c r="D86" s="139">
        <f>Korrekturen!D58-Korrekturen!C58</f>
        <v>35000</v>
      </c>
      <c r="E86" s="139">
        <f>Korrekturen!E58-Korrekturen!D58</f>
        <v>-66000</v>
      </c>
      <c r="F86" s="139">
        <f>Korrekturen!F58-Korrekturen!E58</f>
        <v>-80000</v>
      </c>
      <c r="G86" s="139">
        <f>Korrekturen!G58-Korrekturen!F58</f>
        <v>0</v>
      </c>
      <c r="H86" s="83"/>
      <c r="I86" s="83"/>
    </row>
    <row r="87" spans="1:10" s="97" customFormat="1" x14ac:dyDescent="0.25">
      <c r="A87" s="95" t="s">
        <v>169</v>
      </c>
      <c r="B87" s="96"/>
      <c r="C87" s="96">
        <f>SUM(C79:C86)</f>
        <v>330000</v>
      </c>
      <c r="D87" s="96">
        <f t="shared" ref="D87:G87" si="29">SUM(D79:D86)</f>
        <v>658416</v>
      </c>
      <c r="E87" s="96">
        <f t="shared" si="29"/>
        <v>476796</v>
      </c>
      <c r="F87" s="96">
        <f t="shared" si="29"/>
        <v>233138</v>
      </c>
      <c r="G87" s="96">
        <f t="shared" si="29"/>
        <v>502474</v>
      </c>
      <c r="H87" s="83"/>
      <c r="I87" s="83"/>
      <c r="J87" s="84"/>
    </row>
    <row r="88" spans="1:10" x14ac:dyDescent="0.25">
      <c r="A88" s="83" t="s">
        <v>112</v>
      </c>
      <c r="B88" s="92"/>
      <c r="C88" s="91">
        <v>15829</v>
      </c>
      <c r="D88" s="91">
        <v>2010</v>
      </c>
      <c r="E88" s="91">
        <v>-18885</v>
      </c>
      <c r="F88" s="91">
        <v>116579</v>
      </c>
      <c r="G88" s="91">
        <v>1826</v>
      </c>
      <c r="H88" s="83"/>
      <c r="I88" s="83"/>
    </row>
    <row r="89" spans="1:10" s="97" customFormat="1" x14ac:dyDescent="0.25">
      <c r="A89" s="95" t="s">
        <v>170</v>
      </c>
      <c r="B89" s="96"/>
      <c r="C89" s="96">
        <f>SUM(C87:C88)</f>
        <v>345829</v>
      </c>
      <c r="D89" s="96">
        <f t="shared" ref="D89:G89" si="30">SUM(D87:D88)</f>
        <v>660426</v>
      </c>
      <c r="E89" s="96">
        <f t="shared" si="30"/>
        <v>457911</v>
      </c>
      <c r="F89" s="96">
        <f t="shared" si="30"/>
        <v>349717</v>
      </c>
      <c r="G89" s="96">
        <f t="shared" si="30"/>
        <v>504300</v>
      </c>
      <c r="H89" s="83"/>
      <c r="I89" s="83"/>
      <c r="J89" s="84"/>
    </row>
    <row r="90" spans="1:10" x14ac:dyDescent="0.25">
      <c r="A90" s="83" t="s">
        <v>109</v>
      </c>
      <c r="B90" s="92"/>
      <c r="C90" s="91">
        <v>-11123</v>
      </c>
      <c r="D90" s="91">
        <v>-25560</v>
      </c>
      <c r="E90" s="91">
        <v>-24429</v>
      </c>
      <c r="F90" s="91">
        <v>-22495</v>
      </c>
      <c r="G90" s="91">
        <v>-22217</v>
      </c>
      <c r="H90" s="83"/>
      <c r="I90" s="83"/>
    </row>
    <row r="91" spans="1:10" s="97" customFormat="1" x14ac:dyDescent="0.25">
      <c r="A91" s="95" t="s">
        <v>31</v>
      </c>
      <c r="B91" s="96"/>
      <c r="C91" s="96">
        <f>SUM(C89:C90)</f>
        <v>334706</v>
      </c>
      <c r="D91" s="96">
        <f t="shared" ref="D91:G91" si="31">SUM(D89:D90)</f>
        <v>634866</v>
      </c>
      <c r="E91" s="96">
        <f t="shared" si="31"/>
        <v>433482</v>
      </c>
      <c r="F91" s="96">
        <f t="shared" si="31"/>
        <v>327222</v>
      </c>
      <c r="G91" s="96">
        <f t="shared" si="31"/>
        <v>482083</v>
      </c>
      <c r="H91" s="83"/>
      <c r="I91" s="83"/>
      <c r="J91" s="84"/>
    </row>
    <row r="92" spans="1:10" x14ac:dyDescent="0.25">
      <c r="A92" s="83" t="s">
        <v>32</v>
      </c>
      <c r="B92" s="92"/>
      <c r="C92" s="91">
        <v>-482</v>
      </c>
      <c r="D92" s="91">
        <v>-52500</v>
      </c>
      <c r="E92" s="91">
        <v>-50668</v>
      </c>
      <c r="F92" s="91">
        <v>-47211</v>
      </c>
      <c r="G92" s="91">
        <v>-38470</v>
      </c>
      <c r="H92" s="83"/>
      <c r="I92" s="83"/>
    </row>
    <row r="93" spans="1:10" x14ac:dyDescent="0.25">
      <c r="A93" s="83" t="s">
        <v>121</v>
      </c>
      <c r="B93" s="92"/>
      <c r="C93" s="139">
        <f>Korrekturen!C68</f>
        <v>-7084</v>
      </c>
      <c r="D93" s="139">
        <f>Korrekturen!D68</f>
        <v>-4329</v>
      </c>
      <c r="E93" s="139">
        <f>Korrekturen!E68</f>
        <v>8920</v>
      </c>
      <c r="F93" s="139">
        <f>Korrekturen!F68</f>
        <v>10888</v>
      </c>
      <c r="G93" s="139">
        <f>Korrekturen!G68</f>
        <v>0</v>
      </c>
      <c r="H93" s="83"/>
      <c r="I93" s="83"/>
    </row>
    <row r="94" spans="1:10" s="90" customFormat="1" x14ac:dyDescent="0.25">
      <c r="A94" s="88" t="s">
        <v>107</v>
      </c>
      <c r="B94" s="89"/>
      <c r="C94" s="89">
        <f>SUM(C91:C93)</f>
        <v>327140</v>
      </c>
      <c r="D94" s="89">
        <f t="shared" ref="D94:G94" si="32">SUM(D91:D93)</f>
        <v>578037</v>
      </c>
      <c r="E94" s="89">
        <f t="shared" si="32"/>
        <v>391734</v>
      </c>
      <c r="F94" s="89">
        <f t="shared" si="32"/>
        <v>290899</v>
      </c>
      <c r="G94" s="89">
        <f t="shared" si="32"/>
        <v>443613</v>
      </c>
      <c r="H94" s="83"/>
      <c r="I94" s="83"/>
      <c r="J94" s="155"/>
    </row>
    <row r="95" spans="1:10" x14ac:dyDescent="0.25">
      <c r="B95" s="114"/>
      <c r="C95" s="114"/>
      <c r="D95" s="114"/>
      <c r="E95" s="114"/>
      <c r="F95" s="114"/>
      <c r="G95" s="114"/>
      <c r="H95" s="83"/>
      <c r="I95" s="83"/>
    </row>
    <row r="96" spans="1:10" s="87" customFormat="1" ht="20.25" x14ac:dyDescent="0.25">
      <c r="A96" s="85" t="s">
        <v>167</v>
      </c>
      <c r="B96" s="86"/>
      <c r="C96" s="86">
        <f t="shared" ref="C96:G96" si="33">C$2</f>
        <v>2015</v>
      </c>
      <c r="D96" s="86">
        <f t="shared" si="33"/>
        <v>2016</v>
      </c>
      <c r="E96" s="86">
        <f t="shared" si="33"/>
        <v>2017</v>
      </c>
      <c r="F96" s="86">
        <f t="shared" si="33"/>
        <v>2018</v>
      </c>
      <c r="G96" s="86">
        <f t="shared" si="33"/>
        <v>2019</v>
      </c>
      <c r="H96" s="83"/>
      <c r="I96" s="83"/>
      <c r="J96" s="154"/>
    </row>
    <row r="97" spans="1:10" ht="6" customHeight="1" x14ac:dyDescent="0.25">
      <c r="D97" s="83"/>
      <c r="E97" s="83"/>
      <c r="F97" s="83"/>
      <c r="G97" s="83"/>
      <c r="H97" s="83"/>
      <c r="I97" s="83"/>
    </row>
    <row r="98" spans="1:10" s="90" customFormat="1" x14ac:dyDescent="0.25">
      <c r="A98" s="88" t="s">
        <v>35</v>
      </c>
      <c r="B98" s="89"/>
      <c r="C98" s="89"/>
      <c r="D98" s="89"/>
      <c r="E98" s="89"/>
      <c r="F98" s="89"/>
      <c r="G98" s="89"/>
      <c r="H98" s="83"/>
      <c r="I98" s="83"/>
      <c r="J98" s="155"/>
    </row>
    <row r="99" spans="1:10" x14ac:dyDescent="0.25">
      <c r="A99" s="83" t="str">
        <f>A68</f>
        <v>Umsatzerlöse</v>
      </c>
      <c r="B99" s="92"/>
      <c r="C99" s="92">
        <f t="shared" ref="C99" si="34">C68</f>
        <v>4730668</v>
      </c>
      <c r="D99" s="92">
        <f t="shared" ref="D99:G99" si="35">D68</f>
        <v>4740246</v>
      </c>
      <c r="E99" s="92">
        <f t="shared" si="35"/>
        <v>4739096</v>
      </c>
      <c r="F99" s="92">
        <f t="shared" si="35"/>
        <v>4682845</v>
      </c>
      <c r="G99" s="92">
        <f t="shared" si="35"/>
        <v>5201651</v>
      </c>
      <c r="H99" s="83"/>
      <c r="I99" s="83"/>
    </row>
    <row r="100" spans="1:10" x14ac:dyDescent="0.25">
      <c r="A100" s="83" t="str">
        <f>A69</f>
        <v>Fremde Leistungen</v>
      </c>
      <c r="B100" s="92"/>
      <c r="C100" s="92">
        <f t="shared" ref="C100" si="36">C69</f>
        <v>0</v>
      </c>
      <c r="D100" s="92">
        <f t="shared" ref="D100:G100" si="37">D69</f>
        <v>0</v>
      </c>
      <c r="E100" s="92">
        <f t="shared" si="37"/>
        <v>0</v>
      </c>
      <c r="F100" s="92">
        <f t="shared" si="37"/>
        <v>0</v>
      </c>
      <c r="G100" s="92">
        <f t="shared" si="37"/>
        <v>0</v>
      </c>
      <c r="H100" s="83"/>
      <c r="I100" s="83"/>
    </row>
    <row r="101" spans="1:10" x14ac:dyDescent="0.25">
      <c r="A101" s="83" t="str">
        <f>A70</f>
        <v>Materialaufwand</v>
      </c>
      <c r="B101" s="92"/>
      <c r="C101" s="92">
        <f t="shared" ref="C101" si="38">C70</f>
        <v>-2453815</v>
      </c>
      <c r="D101" s="92">
        <f t="shared" ref="D101:G101" si="39">D70</f>
        <v>-2402219</v>
      </c>
      <c r="E101" s="92">
        <f t="shared" si="39"/>
        <v>-2407903</v>
      </c>
      <c r="F101" s="92">
        <f t="shared" si="39"/>
        <v>-2617222</v>
      </c>
      <c r="G101" s="92">
        <f t="shared" si="39"/>
        <v>-2894354</v>
      </c>
      <c r="H101" s="83"/>
      <c r="I101" s="83"/>
    </row>
    <row r="102" spans="1:10" x14ac:dyDescent="0.25">
      <c r="A102" s="83" t="str">
        <f>A72</f>
        <v>Personalaufwand</v>
      </c>
      <c r="B102" s="92"/>
      <c r="C102" s="92">
        <f t="shared" ref="C102" si="40">C72</f>
        <v>-1056499</v>
      </c>
      <c r="D102" s="92">
        <f t="shared" ref="D102:G102" si="41">D72</f>
        <v>-1033770</v>
      </c>
      <c r="E102" s="92">
        <f t="shared" si="41"/>
        <v>-1026396</v>
      </c>
      <c r="F102" s="92">
        <f t="shared" si="41"/>
        <v>-979008</v>
      </c>
      <c r="G102" s="92">
        <f t="shared" si="41"/>
        <v>-972786</v>
      </c>
      <c r="H102" s="83"/>
      <c r="I102" s="83"/>
    </row>
    <row r="103" spans="1:10" x14ac:dyDescent="0.25">
      <c r="A103" s="83" t="str">
        <f>A73</f>
        <v>Raumaufwand</v>
      </c>
      <c r="B103" s="92"/>
      <c r="C103" s="92">
        <f t="shared" ref="C103" si="42">C73</f>
        <v>-81572</v>
      </c>
      <c r="D103" s="92">
        <f t="shared" ref="D103:G103" si="43">D73</f>
        <v>-57306</v>
      </c>
      <c r="E103" s="92">
        <f t="shared" si="43"/>
        <v>-67830</v>
      </c>
      <c r="F103" s="92">
        <f t="shared" si="43"/>
        <v>-71102</v>
      </c>
      <c r="G103" s="92">
        <f t="shared" si="43"/>
        <v>-81830</v>
      </c>
      <c r="H103" s="83"/>
      <c r="I103" s="83"/>
    </row>
    <row r="104" spans="1:10" x14ac:dyDescent="0.25">
      <c r="A104" s="83" t="str">
        <f>A74</f>
        <v>Betriebsaufwand</v>
      </c>
      <c r="B104" s="92"/>
      <c r="C104" s="92">
        <f t="shared" ref="C104" si="44">C74</f>
        <v>-206917</v>
      </c>
      <c r="D104" s="92">
        <f t="shared" ref="D104:G104" si="45">D74</f>
        <v>-165852</v>
      </c>
      <c r="E104" s="92">
        <f t="shared" si="45"/>
        <v>-135153</v>
      </c>
      <c r="F104" s="92">
        <f t="shared" si="45"/>
        <v>-180503</v>
      </c>
      <c r="G104" s="92">
        <f t="shared" si="45"/>
        <v>-175532</v>
      </c>
      <c r="H104" s="83"/>
      <c r="I104" s="83"/>
    </row>
    <row r="105" spans="1:10" x14ac:dyDescent="0.25">
      <c r="A105" s="83" t="str">
        <f>A75</f>
        <v>Verwaltungsaufwand</v>
      </c>
      <c r="B105" s="92"/>
      <c r="C105" s="92">
        <f t="shared" ref="C105" si="46">C75</f>
        <v>-524919</v>
      </c>
      <c r="D105" s="92">
        <f t="shared" ref="D105:G105" si="47">D75</f>
        <v>-383533</v>
      </c>
      <c r="E105" s="92">
        <f t="shared" si="47"/>
        <v>-505584</v>
      </c>
      <c r="F105" s="92">
        <f t="shared" si="47"/>
        <v>-452923</v>
      </c>
      <c r="G105" s="92">
        <f t="shared" si="47"/>
        <v>-486869</v>
      </c>
      <c r="H105" s="83"/>
      <c r="I105" s="83"/>
    </row>
    <row r="106" spans="1:10" x14ac:dyDescent="0.25">
      <c r="A106" s="83" t="str">
        <f>A76</f>
        <v>Liegenschaftenerfolg</v>
      </c>
      <c r="B106" s="92"/>
      <c r="C106" s="92">
        <f t="shared" ref="C106" si="48">C76</f>
        <v>0</v>
      </c>
      <c r="D106" s="92">
        <f t="shared" ref="D106:G106" si="49">D76</f>
        <v>0</v>
      </c>
      <c r="E106" s="92">
        <f t="shared" si="49"/>
        <v>0</v>
      </c>
      <c r="F106" s="92">
        <f t="shared" si="49"/>
        <v>0</v>
      </c>
      <c r="G106" s="92">
        <f t="shared" si="49"/>
        <v>0</v>
      </c>
      <c r="H106" s="83"/>
      <c r="I106" s="83"/>
    </row>
    <row r="107" spans="1:10" x14ac:dyDescent="0.25">
      <c r="A107" s="83" t="str">
        <f>A90</f>
        <v>Finanzerfolg</v>
      </c>
      <c r="B107" s="92"/>
      <c r="C107" s="92">
        <f t="shared" ref="C107" si="50">C90</f>
        <v>-11123</v>
      </c>
      <c r="D107" s="92">
        <f t="shared" ref="D107:G107" si="51">D90</f>
        <v>-25560</v>
      </c>
      <c r="E107" s="92">
        <f t="shared" si="51"/>
        <v>-24429</v>
      </c>
      <c r="F107" s="92">
        <f t="shared" si="51"/>
        <v>-22495</v>
      </c>
      <c r="G107" s="92">
        <f t="shared" si="51"/>
        <v>-22217</v>
      </c>
      <c r="H107" s="83"/>
      <c r="I107" s="83"/>
    </row>
    <row r="108" spans="1:10" x14ac:dyDescent="0.25">
      <c r="A108" s="83" t="str">
        <f>A88</f>
        <v>Ausserordentlicher Erfolg</v>
      </c>
      <c r="B108" s="92"/>
      <c r="C108" s="92">
        <f t="shared" ref="C108" si="52">C88</f>
        <v>15829</v>
      </c>
      <c r="D108" s="92">
        <f t="shared" ref="D108:G108" si="53">D88</f>
        <v>2010</v>
      </c>
      <c r="E108" s="92">
        <f t="shared" si="53"/>
        <v>-18885</v>
      </c>
      <c r="F108" s="92">
        <f t="shared" si="53"/>
        <v>116579</v>
      </c>
      <c r="G108" s="92">
        <f t="shared" si="53"/>
        <v>1826</v>
      </c>
      <c r="H108" s="83"/>
      <c r="I108" s="83"/>
    </row>
    <row r="109" spans="1:10" x14ac:dyDescent="0.25">
      <c r="A109" s="83" t="str">
        <f>A92</f>
        <v>Steueraufwand</v>
      </c>
      <c r="B109" s="92"/>
      <c r="C109" s="92">
        <f t="shared" ref="C109" si="54">C92</f>
        <v>-482</v>
      </c>
      <c r="D109" s="92">
        <f t="shared" ref="D109:G109" si="55">D92</f>
        <v>-52500</v>
      </c>
      <c r="E109" s="92">
        <f t="shared" si="55"/>
        <v>-50668</v>
      </c>
      <c r="F109" s="92">
        <f t="shared" si="55"/>
        <v>-47211</v>
      </c>
      <c r="G109" s="92">
        <f t="shared" si="55"/>
        <v>-38470</v>
      </c>
      <c r="H109" s="83"/>
      <c r="I109" s="83"/>
    </row>
    <row r="110" spans="1:10" x14ac:dyDescent="0.25">
      <c r="A110" s="83" t="str">
        <f>CONCATENATE("Veränderungen ",A38)</f>
        <v>Veränderungen Steuerrückstellungen</v>
      </c>
      <c r="B110" s="92"/>
      <c r="C110" s="92">
        <f t="shared" ref="C110:G111" si="56">C38-B38</f>
        <v>0</v>
      </c>
      <c r="D110" s="92">
        <f t="shared" si="56"/>
        <v>0</v>
      </c>
      <c r="E110" s="92">
        <f t="shared" si="56"/>
        <v>0</v>
      </c>
      <c r="F110" s="92">
        <f t="shared" si="56"/>
        <v>0</v>
      </c>
      <c r="G110" s="92">
        <f t="shared" si="56"/>
        <v>0</v>
      </c>
      <c r="H110" s="83"/>
      <c r="I110" s="83"/>
    </row>
    <row r="111" spans="1:10" x14ac:dyDescent="0.25">
      <c r="A111" s="83" t="str">
        <f>CONCATENATE("Veränderungen ",A39)</f>
        <v>Veränderungen Übrige oper. Rückstellungen</v>
      </c>
      <c r="B111" s="92"/>
      <c r="C111" s="92">
        <f t="shared" si="56"/>
        <v>-6999</v>
      </c>
      <c r="D111" s="92">
        <f t="shared" si="56"/>
        <v>-8197</v>
      </c>
      <c r="E111" s="92">
        <f t="shared" si="56"/>
        <v>0</v>
      </c>
      <c r="F111" s="92">
        <f t="shared" si="56"/>
        <v>0</v>
      </c>
      <c r="G111" s="92">
        <f t="shared" si="56"/>
        <v>0</v>
      </c>
      <c r="H111" s="83"/>
      <c r="I111" s="83"/>
    </row>
    <row r="112" spans="1:10" x14ac:dyDescent="0.25">
      <c r="A112" s="83" t="str">
        <f>CONCATENATE("Veränderungen ",A93)</f>
        <v>Veränderungen Steueraufwand auf Veränderung stille Reserven</v>
      </c>
      <c r="B112" s="92"/>
      <c r="C112" s="92">
        <f t="shared" ref="C112:G112" si="57">C93</f>
        <v>-7084</v>
      </c>
      <c r="D112" s="92">
        <f t="shared" si="57"/>
        <v>-4329</v>
      </c>
      <c r="E112" s="92">
        <f t="shared" si="57"/>
        <v>8920</v>
      </c>
      <c r="F112" s="92">
        <f t="shared" si="57"/>
        <v>10888</v>
      </c>
      <c r="G112" s="92">
        <f t="shared" si="57"/>
        <v>0</v>
      </c>
      <c r="H112" s="83"/>
      <c r="I112" s="83"/>
    </row>
    <row r="113" spans="1:10" s="97" customFormat="1" x14ac:dyDescent="0.25">
      <c r="A113" s="95" t="s">
        <v>33</v>
      </c>
      <c r="B113" s="96"/>
      <c r="C113" s="96">
        <f t="shared" ref="C113:G113" si="58">SUM(C99:C112)</f>
        <v>397087</v>
      </c>
      <c r="D113" s="96">
        <f t="shared" si="58"/>
        <v>608990</v>
      </c>
      <c r="E113" s="96">
        <f t="shared" si="58"/>
        <v>511168</v>
      </c>
      <c r="F113" s="96">
        <f t="shared" si="58"/>
        <v>439848</v>
      </c>
      <c r="G113" s="96">
        <f t="shared" si="58"/>
        <v>531419</v>
      </c>
      <c r="H113" s="83"/>
      <c r="I113" s="83"/>
      <c r="J113" s="84"/>
    </row>
    <row r="114" spans="1:10" x14ac:dyDescent="0.25">
      <c r="A114" s="83" t="str">
        <f>CONCATENATE("Veränderungen ",A6)</f>
        <v>Veränderungen Forderungen aus L&amp;L</v>
      </c>
      <c r="B114" s="92"/>
      <c r="C114" s="92">
        <f t="shared" ref="C114:G118" si="59">B6-C6</f>
        <v>3356</v>
      </c>
      <c r="D114" s="92">
        <f t="shared" si="59"/>
        <v>-43753</v>
      </c>
      <c r="E114" s="92">
        <f t="shared" si="59"/>
        <v>-50289</v>
      </c>
      <c r="F114" s="92">
        <f t="shared" si="59"/>
        <v>-63800</v>
      </c>
      <c r="G114" s="92">
        <f t="shared" si="59"/>
        <v>77455</v>
      </c>
      <c r="H114" s="83"/>
      <c r="I114" s="83"/>
    </row>
    <row r="115" spans="1:10" x14ac:dyDescent="0.25">
      <c r="A115" s="83" t="str">
        <f>CONCATENATE("Veränderungen ",A7)</f>
        <v>Veränderungen Übrige Forderungen</v>
      </c>
      <c r="B115" s="92"/>
      <c r="C115" s="92">
        <f t="shared" si="59"/>
        <v>-80840</v>
      </c>
      <c r="D115" s="92">
        <f t="shared" si="59"/>
        <v>-49721</v>
      </c>
      <c r="E115" s="92">
        <f t="shared" si="59"/>
        <v>22646</v>
      </c>
      <c r="F115" s="92">
        <f t="shared" si="59"/>
        <v>-10174</v>
      </c>
      <c r="G115" s="92">
        <f t="shared" si="59"/>
        <v>-43133</v>
      </c>
      <c r="H115" s="83"/>
      <c r="I115" s="83"/>
    </row>
    <row r="116" spans="1:10" x14ac:dyDescent="0.25">
      <c r="A116" s="83" t="str">
        <f>CONCATENATE("Veränderungen ",A8)</f>
        <v>Veränderungen Vorräte</v>
      </c>
      <c r="B116" s="92"/>
      <c r="C116" s="92">
        <f t="shared" si="59"/>
        <v>117010</v>
      </c>
      <c r="D116" s="92">
        <f t="shared" si="59"/>
        <v>-46392</v>
      </c>
      <c r="E116" s="92">
        <f t="shared" si="59"/>
        <v>142730</v>
      </c>
      <c r="F116" s="92">
        <f t="shared" si="59"/>
        <v>50200</v>
      </c>
      <c r="G116" s="92">
        <f t="shared" si="59"/>
        <v>-13000</v>
      </c>
      <c r="H116" s="83"/>
      <c r="I116" s="83"/>
    </row>
    <row r="117" spans="1:10" x14ac:dyDescent="0.25">
      <c r="A117" s="83" t="str">
        <f>CONCATENATE("Veränderungen ",A9)</f>
        <v>Veränderungen Angefangene Arbeiten</v>
      </c>
      <c r="B117" s="92"/>
      <c r="C117" s="92">
        <f t="shared" si="59"/>
        <v>0</v>
      </c>
      <c r="D117" s="92">
        <f t="shared" si="59"/>
        <v>0</v>
      </c>
      <c r="E117" s="92">
        <f t="shared" si="59"/>
        <v>0</v>
      </c>
      <c r="F117" s="92">
        <f t="shared" si="59"/>
        <v>0</v>
      </c>
      <c r="G117" s="92">
        <f t="shared" si="59"/>
        <v>0</v>
      </c>
      <c r="H117" s="83"/>
      <c r="I117" s="83"/>
    </row>
    <row r="118" spans="1:10" x14ac:dyDescent="0.25">
      <c r="A118" s="83" t="str">
        <f>CONCATENATE("Veränderungen ",A10)</f>
        <v>Veränderungen Vorauszahlungen</v>
      </c>
      <c r="B118" s="92"/>
      <c r="C118" s="92">
        <f t="shared" si="59"/>
        <v>0</v>
      </c>
      <c r="D118" s="92">
        <f t="shared" si="59"/>
        <v>0</v>
      </c>
      <c r="E118" s="92">
        <f t="shared" si="59"/>
        <v>0</v>
      </c>
      <c r="F118" s="92">
        <f t="shared" si="59"/>
        <v>0</v>
      </c>
      <c r="G118" s="92">
        <f t="shared" si="59"/>
        <v>0</v>
      </c>
      <c r="H118" s="83"/>
      <c r="I118" s="83"/>
    </row>
    <row r="119" spans="1:10" x14ac:dyDescent="0.25">
      <c r="A119" s="83" t="str">
        <f>CONCATENATE("Veränderungen ",A12)</f>
        <v>Veränderungen Übrige aktive Rechnungsabgrenzung</v>
      </c>
      <c r="B119" s="92"/>
      <c r="C119" s="92">
        <f>B12-C12</f>
        <v>2588</v>
      </c>
      <c r="D119" s="92">
        <f>C12-D12</f>
        <v>-17670</v>
      </c>
      <c r="E119" s="92">
        <f>D12-E12</f>
        <v>15876</v>
      </c>
      <c r="F119" s="92">
        <f>E12-F12</f>
        <v>-1028</v>
      </c>
      <c r="G119" s="92">
        <f>F12-G12</f>
        <v>-55845</v>
      </c>
      <c r="H119" s="83"/>
      <c r="I119" s="83"/>
    </row>
    <row r="120" spans="1:10" x14ac:dyDescent="0.25">
      <c r="A120" s="83" t="str">
        <f>CONCATENATE("Veränderungen ",A27)</f>
        <v>Veränderungen Verbindlichkeiten aus L&amp;L</v>
      </c>
      <c r="B120" s="92"/>
      <c r="C120" s="92">
        <f t="shared" ref="C120:G121" si="60">C27-B27</f>
        <v>-238433</v>
      </c>
      <c r="D120" s="92">
        <f t="shared" si="60"/>
        <v>-52410</v>
      </c>
      <c r="E120" s="92">
        <f t="shared" si="60"/>
        <v>-12640</v>
      </c>
      <c r="F120" s="92">
        <f t="shared" si="60"/>
        <v>148200</v>
      </c>
      <c r="G120" s="92">
        <f t="shared" si="60"/>
        <v>579</v>
      </c>
      <c r="H120" s="83"/>
      <c r="I120" s="83"/>
    </row>
    <row r="121" spans="1:10" x14ac:dyDescent="0.25">
      <c r="A121" s="83" t="str">
        <f>CONCATENATE("Veränderungen ",A28)</f>
        <v>Veränderungen übrige kurzfristige Verbindlichkeiten</v>
      </c>
      <c r="B121" s="92"/>
      <c r="C121" s="92">
        <f t="shared" si="60"/>
        <v>0</v>
      </c>
      <c r="D121" s="92">
        <f t="shared" si="60"/>
        <v>0</v>
      </c>
      <c r="E121" s="92">
        <f t="shared" si="60"/>
        <v>0</v>
      </c>
      <c r="F121" s="92">
        <f t="shared" si="60"/>
        <v>0</v>
      </c>
      <c r="G121" s="92">
        <f t="shared" si="60"/>
        <v>0</v>
      </c>
      <c r="H121" s="83"/>
      <c r="I121" s="83"/>
    </row>
    <row r="122" spans="1:10" x14ac:dyDescent="0.25">
      <c r="A122" s="83" t="str">
        <f>CONCATENATE("Veränderungen ",A31)</f>
        <v>Veränderungen Übrige passive Rechnungsabgrenzung</v>
      </c>
      <c r="B122" s="92"/>
      <c r="C122" s="92">
        <f>C31-B31</f>
        <v>119828</v>
      </c>
      <c r="D122" s="92">
        <f>D31-C31</f>
        <v>-10321</v>
      </c>
      <c r="E122" s="92">
        <f>E31-D31</f>
        <v>-20338</v>
      </c>
      <c r="F122" s="92">
        <f>F31-E31</f>
        <v>-93402</v>
      </c>
      <c r="G122" s="92">
        <f>G31-F31</f>
        <v>6872</v>
      </c>
      <c r="H122" s="83"/>
      <c r="I122" s="83"/>
    </row>
    <row r="123" spans="1:10" x14ac:dyDescent="0.25">
      <c r="A123" s="83" t="str">
        <f>CONCATENATE("Veränderungen ",A77)</f>
        <v>Veränderungen Erfolgskorrektur durch Veränderung stille Reserven vor EBITDA</v>
      </c>
      <c r="B123" s="92"/>
      <c r="C123" s="92">
        <f>C77</f>
        <v>-3811</v>
      </c>
      <c r="D123" s="92">
        <f t="shared" ref="D123:G123" si="61">D77</f>
        <v>-2329</v>
      </c>
      <c r="E123" s="92">
        <f t="shared" si="61"/>
        <v>4799</v>
      </c>
      <c r="F123" s="92">
        <f t="shared" si="61"/>
        <v>5857</v>
      </c>
      <c r="G123" s="92">
        <f t="shared" si="61"/>
        <v>0</v>
      </c>
      <c r="H123" s="83"/>
      <c r="I123" s="83"/>
    </row>
    <row r="124" spans="1:10" x14ac:dyDescent="0.25">
      <c r="A124" s="83" t="str">
        <f>CONCATENATE("Veränderungen ",A78)</f>
        <v>Veränderungen Erfolgskorrektur durch verdeckte Gewinnausschüttung</v>
      </c>
      <c r="B124" s="92"/>
      <c r="C124" s="92">
        <f>C78</f>
        <v>0</v>
      </c>
      <c r="D124" s="92">
        <f t="shared" ref="D124:G124" si="62">D78</f>
        <v>0</v>
      </c>
      <c r="E124" s="92">
        <f t="shared" si="62"/>
        <v>0</v>
      </c>
      <c r="F124" s="92">
        <f t="shared" si="62"/>
        <v>0</v>
      </c>
      <c r="G124" s="92">
        <f t="shared" si="62"/>
        <v>0</v>
      </c>
      <c r="H124" s="83"/>
      <c r="I124" s="83"/>
    </row>
    <row r="125" spans="1:10" s="97" customFormat="1" x14ac:dyDescent="0.25">
      <c r="A125" s="95" t="s">
        <v>34</v>
      </c>
      <c r="B125" s="96"/>
      <c r="C125" s="96">
        <f>SUM(C113:C124)</f>
        <v>316785</v>
      </c>
      <c r="D125" s="96">
        <f t="shared" ref="D125:G125" si="63">SUM(D113:D124)</f>
        <v>386394</v>
      </c>
      <c r="E125" s="96">
        <f t="shared" si="63"/>
        <v>613952</v>
      </c>
      <c r="F125" s="96">
        <f t="shared" si="63"/>
        <v>475701</v>
      </c>
      <c r="G125" s="96">
        <f t="shared" si="63"/>
        <v>504347</v>
      </c>
      <c r="H125" s="83"/>
      <c r="I125" s="83"/>
      <c r="J125" s="84"/>
    </row>
    <row r="126" spans="1:10" ht="6" customHeight="1" x14ac:dyDescent="0.25">
      <c r="B126" s="92"/>
      <c r="C126" s="92"/>
      <c r="D126" s="92"/>
      <c r="E126" s="92"/>
      <c r="F126" s="92"/>
      <c r="G126" s="92"/>
      <c r="H126" s="83"/>
      <c r="I126" s="83"/>
    </row>
    <row r="127" spans="1:10" s="90" customFormat="1" x14ac:dyDescent="0.25">
      <c r="A127" s="88" t="s">
        <v>36</v>
      </c>
      <c r="B127" s="89"/>
      <c r="C127" s="89"/>
      <c r="D127" s="89"/>
      <c r="E127" s="89"/>
      <c r="F127" s="89"/>
      <c r="G127" s="89"/>
      <c r="H127" s="83"/>
      <c r="I127" s="83"/>
      <c r="J127" s="155"/>
    </row>
    <row r="128" spans="1:10" x14ac:dyDescent="0.25">
      <c r="A128" s="83" t="str">
        <f t="shared" ref="A128:A133" si="64">CONCATENATE("Veränderungen ",A15)</f>
        <v>Veränderungen Mobile Sachanlagen</v>
      </c>
      <c r="B128" s="92"/>
      <c r="C128" s="92">
        <f t="shared" ref="C128:G133" si="65">B15-C15</f>
        <v>22659</v>
      </c>
      <c r="D128" s="92">
        <f t="shared" si="65"/>
        <v>437</v>
      </c>
      <c r="E128" s="92">
        <f t="shared" si="65"/>
        <v>5452</v>
      </c>
      <c r="F128" s="92">
        <f t="shared" si="65"/>
        <v>-108000</v>
      </c>
      <c r="G128" s="92">
        <f t="shared" si="65"/>
        <v>-57890</v>
      </c>
      <c r="H128" s="83"/>
      <c r="I128" s="83"/>
    </row>
    <row r="129" spans="1:10" x14ac:dyDescent="0.25">
      <c r="A129" s="83" t="str">
        <f t="shared" si="64"/>
        <v>Veränderungen Anlagen in Leasing</v>
      </c>
      <c r="B129" s="92"/>
      <c r="C129" s="92">
        <f t="shared" si="65"/>
        <v>0</v>
      </c>
      <c r="D129" s="92">
        <f t="shared" si="65"/>
        <v>0</v>
      </c>
      <c r="E129" s="92">
        <f t="shared" si="65"/>
        <v>0</v>
      </c>
      <c r="F129" s="92">
        <f t="shared" si="65"/>
        <v>0</v>
      </c>
      <c r="G129" s="92">
        <f t="shared" si="65"/>
        <v>0</v>
      </c>
      <c r="H129" s="83"/>
      <c r="I129" s="83"/>
    </row>
    <row r="130" spans="1:10" x14ac:dyDescent="0.25">
      <c r="A130" s="83" t="str">
        <f t="shared" si="64"/>
        <v>Veränderungen Immobile Sachanlagen</v>
      </c>
      <c r="B130" s="92"/>
      <c r="C130" s="92">
        <f t="shared" si="65"/>
        <v>78367</v>
      </c>
      <c r="D130" s="92">
        <f t="shared" si="65"/>
        <v>44533</v>
      </c>
      <c r="E130" s="92">
        <f t="shared" si="65"/>
        <v>261400</v>
      </c>
      <c r="F130" s="92">
        <f t="shared" si="65"/>
        <v>97442</v>
      </c>
      <c r="G130" s="92">
        <f t="shared" si="65"/>
        <v>61858</v>
      </c>
      <c r="H130" s="83"/>
      <c r="I130" s="83"/>
    </row>
    <row r="131" spans="1:10" x14ac:dyDescent="0.25">
      <c r="A131" s="83" t="str">
        <f t="shared" si="64"/>
        <v>Veränderungen Immaterielle Sachanlagen</v>
      </c>
      <c r="B131" s="92"/>
      <c r="C131" s="92">
        <f t="shared" si="65"/>
        <v>23000</v>
      </c>
      <c r="D131" s="92">
        <f t="shared" si="65"/>
        <v>30000</v>
      </c>
      <c r="E131" s="92">
        <f t="shared" si="65"/>
        <v>40000</v>
      </c>
      <c r="F131" s="92">
        <f t="shared" si="65"/>
        <v>50000</v>
      </c>
      <c r="G131" s="92">
        <f t="shared" si="65"/>
        <v>-60000</v>
      </c>
      <c r="H131" s="83"/>
      <c r="I131" s="83"/>
    </row>
    <row r="132" spans="1:10" x14ac:dyDescent="0.25">
      <c r="A132" s="83" t="str">
        <f t="shared" si="64"/>
        <v>Veränderungen Finanzielle Sachanlagen</v>
      </c>
      <c r="B132" s="92"/>
      <c r="C132" s="92">
        <f t="shared" si="65"/>
        <v>0</v>
      </c>
      <c r="D132" s="92">
        <f t="shared" si="65"/>
        <v>-150000</v>
      </c>
      <c r="E132" s="92">
        <f t="shared" si="65"/>
        <v>0</v>
      </c>
      <c r="F132" s="92">
        <f t="shared" si="65"/>
        <v>0</v>
      </c>
      <c r="G132" s="92">
        <f t="shared" si="65"/>
        <v>-40000</v>
      </c>
      <c r="H132" s="83"/>
      <c r="I132" s="83"/>
    </row>
    <row r="133" spans="1:10" x14ac:dyDescent="0.25">
      <c r="A133" s="83" t="str">
        <f t="shared" si="64"/>
        <v>Veränderungen Forderungen gegen. Nahestehenden</v>
      </c>
      <c r="B133" s="92"/>
      <c r="C133" s="92">
        <f t="shared" si="65"/>
        <v>0</v>
      </c>
      <c r="D133" s="92">
        <f t="shared" si="65"/>
        <v>0</v>
      </c>
      <c r="E133" s="92">
        <f t="shared" si="65"/>
        <v>0</v>
      </c>
      <c r="F133" s="92">
        <f t="shared" si="65"/>
        <v>0</v>
      </c>
      <c r="G133" s="92">
        <f t="shared" si="65"/>
        <v>0</v>
      </c>
      <c r="H133" s="83"/>
      <c r="I133" s="83"/>
    </row>
    <row r="134" spans="1:10" x14ac:dyDescent="0.25">
      <c r="A134" s="83" t="str">
        <f t="shared" ref="A134:A140" si="66">A80</f>
        <v>Abschreibungen Mobile Sachanlagen</v>
      </c>
      <c r="B134" s="92"/>
      <c r="C134" s="92">
        <f t="shared" ref="C134:G134" si="67">C80</f>
        <v>-36733</v>
      </c>
      <c r="D134" s="92">
        <f t="shared" si="67"/>
        <v>-12913</v>
      </c>
      <c r="E134" s="92">
        <f t="shared" si="67"/>
        <v>-7914</v>
      </c>
      <c r="F134" s="92">
        <f t="shared" si="67"/>
        <v>-12111</v>
      </c>
      <c r="G134" s="92">
        <f t="shared" si="67"/>
        <v>-18001</v>
      </c>
      <c r="H134" s="83"/>
      <c r="I134" s="83"/>
    </row>
    <row r="135" spans="1:10" x14ac:dyDescent="0.25">
      <c r="A135" s="83" t="str">
        <f t="shared" si="66"/>
        <v>Abschreibungen Anlagen in Leasing</v>
      </c>
      <c r="B135" s="92"/>
      <c r="C135" s="92">
        <f t="shared" ref="C135:G135" si="68">C81</f>
        <v>0</v>
      </c>
      <c r="D135" s="92">
        <f t="shared" si="68"/>
        <v>0</v>
      </c>
      <c r="E135" s="92">
        <f t="shared" si="68"/>
        <v>0</v>
      </c>
      <c r="F135" s="92">
        <f t="shared" si="68"/>
        <v>0</v>
      </c>
      <c r="G135" s="92">
        <f t="shared" si="68"/>
        <v>0</v>
      </c>
      <c r="H135" s="83"/>
      <c r="I135" s="83"/>
    </row>
    <row r="136" spans="1:10" x14ac:dyDescent="0.25">
      <c r="A136" s="83" t="str">
        <f t="shared" si="66"/>
        <v>Abschreibungen Immobile Sachanlagen</v>
      </c>
      <c r="B136" s="92"/>
      <c r="C136" s="92">
        <f t="shared" ref="C136:G136" si="69">C82</f>
        <v>-68252</v>
      </c>
      <c r="D136" s="92">
        <f t="shared" si="69"/>
        <v>-50908</v>
      </c>
      <c r="E136" s="92">
        <f t="shared" si="69"/>
        <v>-50319</v>
      </c>
      <c r="F136" s="92">
        <f t="shared" si="69"/>
        <v>-47695</v>
      </c>
      <c r="G136" s="92">
        <f t="shared" si="69"/>
        <v>-45805</v>
      </c>
      <c r="H136" s="83"/>
      <c r="I136" s="83"/>
    </row>
    <row r="137" spans="1:10" x14ac:dyDescent="0.25">
      <c r="A137" s="83" t="str">
        <f t="shared" si="66"/>
        <v>Abschreibungen Immaterielle Sachanlagen</v>
      </c>
      <c r="B137" s="92"/>
      <c r="C137" s="92">
        <f t="shared" ref="C137:G137" si="70">C83</f>
        <v>-25150</v>
      </c>
      <c r="D137" s="92">
        <f t="shared" si="70"/>
        <v>-8000</v>
      </c>
      <c r="E137" s="92">
        <f t="shared" si="70"/>
        <v>0</v>
      </c>
      <c r="F137" s="92">
        <f t="shared" si="70"/>
        <v>0</v>
      </c>
      <c r="G137" s="92">
        <f t="shared" si="70"/>
        <v>0</v>
      </c>
      <c r="H137" s="83"/>
      <c r="I137" s="83"/>
    </row>
    <row r="138" spans="1:10" x14ac:dyDescent="0.25">
      <c r="A138" s="83" t="str">
        <f t="shared" si="66"/>
        <v>Abschreibungen Finanzielle Sachanlagen</v>
      </c>
      <c r="B138" s="92"/>
      <c r="C138" s="92">
        <f t="shared" ref="C138:G138" si="71">C84</f>
        <v>0</v>
      </c>
      <c r="D138" s="92">
        <f t="shared" si="71"/>
        <v>0</v>
      </c>
      <c r="E138" s="92">
        <f t="shared" si="71"/>
        <v>0</v>
      </c>
      <c r="F138" s="92">
        <f t="shared" si="71"/>
        <v>-15000</v>
      </c>
      <c r="G138" s="92">
        <f t="shared" si="71"/>
        <v>-24000</v>
      </c>
      <c r="H138" s="83"/>
      <c r="I138" s="83"/>
    </row>
    <row r="139" spans="1:10" x14ac:dyDescent="0.25">
      <c r="A139" s="83" t="str">
        <f t="shared" si="66"/>
        <v>Abschreibungen Forderungen gegen. Nahestehenden</v>
      </c>
      <c r="B139" s="92"/>
      <c r="C139" s="92">
        <f t="shared" ref="C139:G139" si="72">C85</f>
        <v>0</v>
      </c>
      <c r="D139" s="92">
        <f t="shared" si="72"/>
        <v>0</v>
      </c>
      <c r="E139" s="92">
        <f t="shared" si="72"/>
        <v>0</v>
      </c>
      <c r="F139" s="92">
        <f t="shared" si="72"/>
        <v>0</v>
      </c>
      <c r="G139" s="92">
        <f t="shared" si="72"/>
        <v>0</v>
      </c>
      <c r="H139" s="83"/>
      <c r="I139" s="83"/>
    </row>
    <row r="140" spans="1:10" x14ac:dyDescent="0.25">
      <c r="A140" s="83" t="str">
        <f t="shared" si="66"/>
        <v>Erfolgskorrektur durch Veränderung stille Reserven AV</v>
      </c>
      <c r="B140" s="92"/>
      <c r="C140" s="92">
        <f t="shared" ref="C140:G140" si="73">C86</f>
        <v>57000</v>
      </c>
      <c r="D140" s="92">
        <f t="shared" si="73"/>
        <v>35000</v>
      </c>
      <c r="E140" s="92">
        <f t="shared" si="73"/>
        <v>-66000</v>
      </c>
      <c r="F140" s="92">
        <f t="shared" si="73"/>
        <v>-80000</v>
      </c>
      <c r="G140" s="92">
        <f t="shared" si="73"/>
        <v>0</v>
      </c>
      <c r="H140" s="83"/>
      <c r="I140" s="83"/>
    </row>
    <row r="141" spans="1:10" s="97" customFormat="1" x14ac:dyDescent="0.25">
      <c r="A141" s="95" t="s">
        <v>37</v>
      </c>
      <c r="B141" s="96"/>
      <c r="C141" s="96">
        <f>SUM(C128:C140)</f>
        <v>50891</v>
      </c>
      <c r="D141" s="96">
        <f t="shared" ref="D141:G141" si="74">SUM(D128:D140)</f>
        <v>-111851</v>
      </c>
      <c r="E141" s="96">
        <f t="shared" si="74"/>
        <v>182619</v>
      </c>
      <c r="F141" s="96">
        <f t="shared" si="74"/>
        <v>-115364</v>
      </c>
      <c r="G141" s="96">
        <f t="shared" si="74"/>
        <v>-183838</v>
      </c>
      <c r="H141" s="83"/>
      <c r="I141" s="83"/>
      <c r="J141" s="84"/>
    </row>
    <row r="142" spans="1:10" ht="6" customHeight="1" x14ac:dyDescent="0.25">
      <c r="B142" s="92"/>
      <c r="C142" s="92"/>
      <c r="D142" s="92"/>
      <c r="E142" s="92"/>
      <c r="F142" s="92"/>
      <c r="G142" s="92"/>
      <c r="H142" s="83"/>
      <c r="I142" s="83"/>
    </row>
    <row r="143" spans="1:10" s="90" customFormat="1" x14ac:dyDescent="0.25">
      <c r="A143" s="88" t="s">
        <v>38</v>
      </c>
      <c r="B143" s="89"/>
      <c r="C143" s="89"/>
      <c r="D143" s="89"/>
      <c r="E143" s="89"/>
      <c r="F143" s="89"/>
      <c r="G143" s="89"/>
      <c r="H143" s="83"/>
      <c r="I143" s="83"/>
      <c r="J143" s="155"/>
    </row>
    <row r="144" spans="1:10" x14ac:dyDescent="0.25">
      <c r="A144" s="83" t="str">
        <f>CONCATENATE("Veränderungen ",A29)</f>
        <v>Veränderungen Finanzverbindlichkeiten kurfristig</v>
      </c>
      <c r="B144" s="92"/>
      <c r="C144" s="92">
        <f>C29-B29</f>
        <v>0</v>
      </c>
      <c r="D144" s="92">
        <f>D29-C29</f>
        <v>0</v>
      </c>
      <c r="E144" s="92">
        <f>E29-D29</f>
        <v>0</v>
      </c>
      <c r="F144" s="92">
        <f>F29-E29</f>
        <v>0</v>
      </c>
      <c r="G144" s="92">
        <f>G29-F29</f>
        <v>0</v>
      </c>
      <c r="H144" s="83"/>
      <c r="I144" s="83"/>
    </row>
    <row r="145" spans="1:10" x14ac:dyDescent="0.25">
      <c r="A145" s="83" t="str">
        <f>CONCATENATE("Veränderungen ",A34)</f>
        <v>Veränderungen Verbindlichkeiten aus Ausschüttungen</v>
      </c>
      <c r="B145" s="92"/>
      <c r="C145" s="92">
        <f>C34-B34</f>
        <v>0</v>
      </c>
      <c r="D145" s="92">
        <f>D34-C34</f>
        <v>250000</v>
      </c>
      <c r="E145" s="92">
        <f>E34-D34</f>
        <v>-19000</v>
      </c>
      <c r="F145" s="92">
        <f>F34-E34</f>
        <v>-16500</v>
      </c>
      <c r="G145" s="92">
        <f>G34-F34</f>
        <v>0</v>
      </c>
      <c r="H145" s="83"/>
      <c r="I145" s="83"/>
    </row>
    <row r="146" spans="1:10" x14ac:dyDescent="0.25">
      <c r="A146" s="83" t="str">
        <f>A59</f>
        <v>Gewinnausschüttung offen</v>
      </c>
      <c r="B146" s="92"/>
      <c r="C146" s="92">
        <f t="shared" ref="C146:G147" si="75">C59</f>
        <v>0</v>
      </c>
      <c r="D146" s="92">
        <f t="shared" si="75"/>
        <v>-250000</v>
      </c>
      <c r="E146" s="92">
        <f t="shared" si="75"/>
        <v>-231000</v>
      </c>
      <c r="F146" s="92">
        <f t="shared" si="75"/>
        <v>-214500</v>
      </c>
      <c r="G146" s="92">
        <f t="shared" si="75"/>
        <v>-214500</v>
      </c>
      <c r="H146" s="83"/>
      <c r="I146" s="83"/>
    </row>
    <row r="147" spans="1:10" x14ac:dyDescent="0.25">
      <c r="A147" s="83" t="str">
        <f>A60</f>
        <v>Gewinnausschüttung verdeckt</v>
      </c>
      <c r="B147" s="92"/>
      <c r="C147" s="92">
        <f t="shared" si="75"/>
        <v>-43105</v>
      </c>
      <c r="D147" s="92">
        <f t="shared" si="75"/>
        <v>-26342</v>
      </c>
      <c r="E147" s="92">
        <f t="shared" si="75"/>
        <v>54281</v>
      </c>
      <c r="F147" s="92">
        <f t="shared" si="75"/>
        <v>66255</v>
      </c>
      <c r="G147" s="92">
        <f t="shared" si="75"/>
        <v>0</v>
      </c>
      <c r="H147" s="83"/>
      <c r="I147" s="83"/>
    </row>
    <row r="148" spans="1:10" x14ac:dyDescent="0.25">
      <c r="A148" s="83" t="str">
        <f>CONCATENATE("Veränderungen ",A36)</f>
        <v>Veränderungen Langfr. oper. Finanzverbindlichkeiten</v>
      </c>
      <c r="B148" s="92"/>
      <c r="C148" s="92">
        <f t="shared" ref="C148:G149" si="76">C36-B36</f>
        <v>-50000</v>
      </c>
      <c r="D148" s="92">
        <f t="shared" si="76"/>
        <v>-100000</v>
      </c>
      <c r="E148" s="92">
        <f t="shared" si="76"/>
        <v>-220000</v>
      </c>
      <c r="F148" s="92">
        <f t="shared" si="76"/>
        <v>-220000</v>
      </c>
      <c r="G148" s="92">
        <f t="shared" si="76"/>
        <v>-60000</v>
      </c>
      <c r="H148" s="83"/>
      <c r="I148" s="83"/>
    </row>
    <row r="149" spans="1:10" x14ac:dyDescent="0.25">
      <c r="A149" s="83" t="str">
        <f>CONCATENATE("Veränderungen ",A37)</f>
        <v>Veränderungen Leasingverbindlichkeiten</v>
      </c>
      <c r="B149" s="92"/>
      <c r="C149" s="92">
        <f t="shared" si="76"/>
        <v>0</v>
      </c>
      <c r="D149" s="92">
        <f t="shared" si="76"/>
        <v>0</v>
      </c>
      <c r="E149" s="92">
        <f t="shared" si="76"/>
        <v>35000</v>
      </c>
      <c r="F149" s="92">
        <f t="shared" si="76"/>
        <v>-35000</v>
      </c>
      <c r="G149" s="92">
        <f t="shared" si="76"/>
        <v>0</v>
      </c>
      <c r="H149" s="83"/>
      <c r="I149" s="83"/>
    </row>
    <row r="150" spans="1:10" x14ac:dyDescent="0.25">
      <c r="A150" s="83" t="str">
        <f>CONCATENATE("Veränderungen ",A43)</f>
        <v>Veränderungen Verbindlichkeiten geg. Nahestehenden</v>
      </c>
      <c r="B150" s="92"/>
      <c r="C150" s="92">
        <f t="shared" ref="C150:G153" si="77">C43-B43</f>
        <v>122500</v>
      </c>
      <c r="D150" s="92">
        <f t="shared" si="77"/>
        <v>0</v>
      </c>
      <c r="E150" s="92">
        <f t="shared" si="77"/>
        <v>-390695</v>
      </c>
      <c r="F150" s="92">
        <f t="shared" si="77"/>
        <v>6817</v>
      </c>
      <c r="G150" s="92">
        <f t="shared" si="77"/>
        <v>628</v>
      </c>
      <c r="H150" s="83"/>
      <c r="I150" s="83"/>
    </row>
    <row r="151" spans="1:10" x14ac:dyDescent="0.25">
      <c r="A151" s="83" t="str">
        <f>CONCATENATE("Veränderungen ",A44)</f>
        <v>Veränderungen Grundkapital</v>
      </c>
      <c r="B151" s="92"/>
      <c r="C151" s="92">
        <f t="shared" si="77"/>
        <v>0</v>
      </c>
      <c r="D151" s="92">
        <f t="shared" si="77"/>
        <v>0</v>
      </c>
      <c r="E151" s="92">
        <f t="shared" si="77"/>
        <v>0</v>
      </c>
      <c r="F151" s="92">
        <f t="shared" si="77"/>
        <v>0</v>
      </c>
      <c r="G151" s="92">
        <f t="shared" si="77"/>
        <v>0</v>
      </c>
      <c r="H151" s="83"/>
      <c r="I151" s="83"/>
    </row>
    <row r="152" spans="1:10" x14ac:dyDescent="0.25">
      <c r="A152" s="83" t="str">
        <f>CONCATENATE("Veränderungen ",A45)</f>
        <v>Veränderungen Eigene Anteile</v>
      </c>
      <c r="B152" s="92"/>
      <c r="C152" s="92">
        <f t="shared" si="77"/>
        <v>0</v>
      </c>
      <c r="D152" s="92">
        <f t="shared" si="77"/>
        <v>0</v>
      </c>
      <c r="E152" s="92">
        <f t="shared" si="77"/>
        <v>0</v>
      </c>
      <c r="F152" s="92">
        <f t="shared" si="77"/>
        <v>0</v>
      </c>
      <c r="G152" s="92">
        <f t="shared" si="77"/>
        <v>0</v>
      </c>
      <c r="H152" s="83"/>
      <c r="I152" s="83"/>
    </row>
    <row r="153" spans="1:10" x14ac:dyDescent="0.25">
      <c r="A153" s="83" t="str">
        <f>CONCATENATE("Veränderungen ",A46)</f>
        <v>Veränderungen Kapitalreserven</v>
      </c>
      <c r="B153" s="92"/>
      <c r="C153" s="92">
        <f t="shared" si="77"/>
        <v>0</v>
      </c>
      <c r="D153" s="92">
        <f t="shared" si="77"/>
        <v>0</v>
      </c>
      <c r="E153" s="92">
        <f t="shared" si="77"/>
        <v>0</v>
      </c>
      <c r="F153" s="92">
        <f t="shared" si="77"/>
        <v>0</v>
      </c>
      <c r="G153" s="92">
        <f t="shared" si="77"/>
        <v>0</v>
      </c>
      <c r="H153" s="83"/>
      <c r="I153" s="83"/>
    </row>
    <row r="154" spans="1:10" s="97" customFormat="1" x14ac:dyDescent="0.25">
      <c r="A154" s="95" t="s">
        <v>40</v>
      </c>
      <c r="B154" s="96"/>
      <c r="C154" s="96">
        <f>SUM(C144:C153)</f>
        <v>29395</v>
      </c>
      <c r="D154" s="96">
        <f>SUM(D144:D153)</f>
        <v>-126342</v>
      </c>
      <c r="E154" s="96">
        <f>SUM(E144:E153)</f>
        <v>-771414</v>
      </c>
      <c r="F154" s="96">
        <f>SUM(F144:F153)</f>
        <v>-412928</v>
      </c>
      <c r="G154" s="96">
        <f>SUM(G144:G153)</f>
        <v>-273872</v>
      </c>
      <c r="H154" s="83"/>
      <c r="I154" s="83"/>
      <c r="J154" s="84"/>
    </row>
    <row r="155" spans="1:10" ht="6" customHeight="1" x14ac:dyDescent="0.25">
      <c r="B155" s="92"/>
      <c r="C155" s="92"/>
      <c r="D155" s="92"/>
      <c r="E155" s="92"/>
      <c r="F155" s="92"/>
      <c r="G155" s="92"/>
      <c r="H155" s="83"/>
      <c r="I155" s="83"/>
    </row>
    <row r="156" spans="1:10" s="90" customFormat="1" x14ac:dyDescent="0.25">
      <c r="A156" s="88" t="s">
        <v>41</v>
      </c>
      <c r="B156" s="89"/>
      <c r="C156" s="89">
        <f>C125+C141+C154</f>
        <v>397071</v>
      </c>
      <c r="D156" s="89">
        <f>D125+D141+D154</f>
        <v>148201</v>
      </c>
      <c r="E156" s="89">
        <f>E125+E141+E154</f>
        <v>25157</v>
      </c>
      <c r="F156" s="89">
        <f>F125+F141+F154</f>
        <v>-52591</v>
      </c>
      <c r="G156" s="89">
        <f>G125+G141+G154</f>
        <v>46637</v>
      </c>
      <c r="H156" s="83"/>
      <c r="I156" s="83"/>
      <c r="J156" s="155"/>
    </row>
    <row r="157" spans="1:10" s="105" customFormat="1" x14ac:dyDescent="0.25">
      <c r="A157" s="103" t="s">
        <v>47</v>
      </c>
      <c r="B157" s="115"/>
      <c r="C157" s="115" t="str">
        <f>IF(ROUND(C5-B5,2)=ROUND(C156,2),"ok",(C5-B5)-C156)</f>
        <v>ok</v>
      </c>
      <c r="D157" s="115" t="str">
        <f>IF(ROUND(D5-C5,2)=ROUND(D156,2),"ok",(D5-C5)-D156)</f>
        <v>ok</v>
      </c>
      <c r="E157" s="115" t="str">
        <f>IF(ROUND(E5-D5,2)=ROUND(E156,2),"ok",(E5-D5)-E156)</f>
        <v>ok</v>
      </c>
      <c r="F157" s="115" t="str">
        <f>IF(ROUND(F5-E5,2)=ROUND(F156,2),"ok",(F5-E5)-F156)</f>
        <v>ok</v>
      </c>
      <c r="G157" s="115" t="str">
        <f>IF(ROUND(G5-F5,2)=ROUND(G156,2),"ok",(G5-F5)-G156)</f>
        <v>ok</v>
      </c>
      <c r="H157" s="83"/>
      <c r="I157" s="83"/>
    </row>
    <row r="158" spans="1:10" x14ac:dyDescent="0.25">
      <c r="D158" s="83"/>
      <c r="E158" s="83"/>
      <c r="F158" s="83"/>
      <c r="G158" s="83"/>
      <c r="H158" s="83"/>
      <c r="I158" s="83"/>
    </row>
    <row r="159" spans="1:10" s="87" customFormat="1" ht="20.25" x14ac:dyDescent="0.25">
      <c r="A159" s="85" t="s">
        <v>92</v>
      </c>
      <c r="B159" s="86"/>
      <c r="C159" s="86"/>
      <c r="D159" s="86"/>
      <c r="E159" s="86"/>
      <c r="F159" s="86"/>
      <c r="G159" s="86"/>
      <c r="H159" s="86"/>
      <c r="I159" s="86"/>
      <c r="J159" s="86"/>
    </row>
    <row r="160" spans="1:10" s="90" customFormat="1" ht="15.75" x14ac:dyDescent="0.25">
      <c r="A160" s="88" t="s">
        <v>51</v>
      </c>
      <c r="B160" s="116">
        <f>B$2</f>
        <v>2014</v>
      </c>
      <c r="C160" s="116">
        <f t="shared" ref="C160:G160" si="78">C$2</f>
        <v>2015</v>
      </c>
      <c r="D160" s="116">
        <f t="shared" si="78"/>
        <v>2016</v>
      </c>
      <c r="E160" s="116">
        <f t="shared" si="78"/>
        <v>2017</v>
      </c>
      <c r="F160" s="116">
        <f t="shared" si="78"/>
        <v>2018</v>
      </c>
      <c r="G160" s="116">
        <f t="shared" si="78"/>
        <v>2019</v>
      </c>
      <c r="H160" s="116"/>
      <c r="I160" s="150" t="s">
        <v>222</v>
      </c>
      <c r="J160" s="156" t="s">
        <v>223</v>
      </c>
    </row>
    <row r="161" spans="1:10" x14ac:dyDescent="0.25">
      <c r="A161" s="117" t="s">
        <v>52</v>
      </c>
      <c r="B161" s="106"/>
      <c r="C161" s="106"/>
      <c r="D161" s="106"/>
      <c r="E161" s="106"/>
      <c r="F161" s="118"/>
      <c r="G161" s="118"/>
      <c r="H161" s="83"/>
      <c r="I161" s="83"/>
    </row>
    <row r="162" spans="1:10" x14ac:dyDescent="0.25">
      <c r="A162" s="83" t="s">
        <v>53</v>
      </c>
      <c r="B162" s="106"/>
      <c r="C162" s="152">
        <f>1-C163</f>
        <v>0.63284215921628362</v>
      </c>
      <c r="D162" s="152">
        <f t="shared" ref="D162:G162" si="79">1-D163</f>
        <v>0.59325034584215997</v>
      </c>
      <c r="E162" s="152">
        <f t="shared" si="79"/>
        <v>0.60388878546461333</v>
      </c>
      <c r="F162" s="152">
        <f t="shared" si="79"/>
        <v>0.57031556784028625</v>
      </c>
      <c r="G162" s="152">
        <f t="shared" si="79"/>
        <v>0.53288776998541432</v>
      </c>
      <c r="H162" s="120" t="str">
        <f>CONCATENATE("über ",TEXT(I162,"#0.0%")," kritisch")</f>
        <v>über 74.8% kritisch</v>
      </c>
      <c r="I162" s="141">
        <f>Korrekturen!F15</f>
        <v>0.748</v>
      </c>
      <c r="J162" s="151">
        <v>0.2</v>
      </c>
    </row>
    <row r="163" spans="1:10" x14ac:dyDescent="0.25">
      <c r="A163" s="83" t="s">
        <v>54</v>
      </c>
      <c r="B163" s="106"/>
      <c r="C163" s="152">
        <f>C50/C51</f>
        <v>0.36715784078371638</v>
      </c>
      <c r="D163" s="152">
        <f>D50/D51</f>
        <v>0.40674965415784003</v>
      </c>
      <c r="E163" s="152">
        <f>E50/E51</f>
        <v>0.39611121453538667</v>
      </c>
      <c r="F163" s="152">
        <f>F50/F51</f>
        <v>0.42968443215971375</v>
      </c>
      <c r="G163" s="152">
        <f>G50/G51</f>
        <v>0.46711223001458568</v>
      </c>
      <c r="H163" s="120" t="str">
        <f t="shared" ref="H163:H165" si="80">CONCATENATE("unter ",TEXT(I163,"#0.0%")," kritisch")</f>
        <v>unter 25.2% kritisch</v>
      </c>
      <c r="I163" s="141">
        <f>Korrekturen!F16</f>
        <v>0.252</v>
      </c>
      <c r="J163" s="151">
        <v>0.2</v>
      </c>
    </row>
    <row r="164" spans="1:10" x14ac:dyDescent="0.25">
      <c r="A164" s="83" t="s">
        <v>50</v>
      </c>
      <c r="B164" s="106"/>
      <c r="C164" s="153">
        <f>C162/C163</f>
        <v>1.7236242534422008</v>
      </c>
      <c r="D164" s="153">
        <f t="shared" ref="D164:G164" si="81">D162/D163</f>
        <v>1.4585146902471562</v>
      </c>
      <c r="E164" s="153">
        <f t="shared" si="81"/>
        <v>1.5245435203669671</v>
      </c>
      <c r="F164" s="153">
        <f t="shared" si="81"/>
        <v>1.3272893434228492</v>
      </c>
      <c r="G164" s="153">
        <f t="shared" si="81"/>
        <v>1.1408131402784611</v>
      </c>
      <c r="H164" s="120" t="str">
        <f>CONCATENATE("über ",TEXT(I164,"#.0")," kritisch")</f>
        <v>über 3.0 kritisch</v>
      </c>
      <c r="I164" s="121">
        <f>Korrekturen!F17</f>
        <v>2.9682539682539684</v>
      </c>
      <c r="J164" s="151">
        <v>0.2</v>
      </c>
    </row>
    <row r="165" spans="1:10" x14ac:dyDescent="0.25">
      <c r="A165" s="83" t="s">
        <v>55</v>
      </c>
      <c r="B165" s="106"/>
      <c r="C165" s="152">
        <f>SUM(C46:C49)/SUM(C44:C45)</f>
        <v>4.6203818181818184</v>
      </c>
      <c r="D165" s="152">
        <f>SUM(D46:D49)/SUM(D44:D45)</f>
        <v>6.634721212121212</v>
      </c>
      <c r="E165" s="152">
        <f>SUM(E46:E49)/SUM(E44:E45)</f>
        <v>7.5548060606060607</v>
      </c>
      <c r="F165" s="152">
        <f>SUM(F46:F49)/SUM(F44:F45)</f>
        <v>7.9518424242424244</v>
      </c>
      <c r="G165" s="152">
        <f>SUM(G46:G49)/SUM(G44:G45)</f>
        <v>9.3404060606060604</v>
      </c>
      <c r="H165" s="120" t="str">
        <f t="shared" si="80"/>
        <v>unter 79.5% kritisch</v>
      </c>
      <c r="I165" s="141">
        <f>Korrekturen!F18</f>
        <v>0.79500000000000004</v>
      </c>
      <c r="J165" s="151">
        <v>0.2</v>
      </c>
    </row>
    <row r="166" spans="1:10" x14ac:dyDescent="0.25">
      <c r="A166" s="83" t="s">
        <v>56</v>
      </c>
      <c r="B166" s="106"/>
      <c r="C166" s="92">
        <f>C42+C50</f>
        <v>3713977</v>
      </c>
      <c r="D166" s="92">
        <f>D42+D50</f>
        <v>3940475</v>
      </c>
      <c r="E166" s="92">
        <f>E42+E50</f>
        <v>3511795</v>
      </c>
      <c r="F166" s="92">
        <f>F42+F50</f>
        <v>3323266</v>
      </c>
      <c r="G166" s="92">
        <f>G42+G50</f>
        <v>3493007</v>
      </c>
      <c r="H166" s="83"/>
      <c r="I166" s="141"/>
    </row>
    <row r="167" spans="1:10" x14ac:dyDescent="0.25">
      <c r="A167" s="83" t="s">
        <v>176</v>
      </c>
      <c r="B167" s="106"/>
      <c r="C167" s="153">
        <f>C68/AVERAGE(B51:C51)</f>
        <v>1.1822288364374953</v>
      </c>
      <c r="D167" s="153">
        <f>D68/AVERAGE(C51:D51)</f>
        <v>1.0895034661765228</v>
      </c>
      <c r="E167" s="153">
        <f>E68/AVERAGE(D51:E51)</f>
        <v>1.0976771592811021</v>
      </c>
      <c r="F167" s="153">
        <f>F68/AVERAGE(E51:F51)</f>
        <v>1.1701432916997911</v>
      </c>
      <c r="G167" s="153">
        <f>G68/AVERAGE(F51:G51)</f>
        <v>1.2954182648797561</v>
      </c>
      <c r="H167" s="120" t="str">
        <f>CONCATENATE("über ",TEXT(I167,"#.0")," kritisch")</f>
        <v>über 1.4 kritisch</v>
      </c>
      <c r="I167" s="121">
        <f>Korrekturen!F25</f>
        <v>1.4</v>
      </c>
      <c r="J167" s="151">
        <v>0.2</v>
      </c>
    </row>
    <row r="168" spans="1:10" x14ac:dyDescent="0.25">
      <c r="A168" s="117" t="s">
        <v>57</v>
      </c>
      <c r="B168" s="106"/>
      <c r="D168" s="83"/>
      <c r="E168" s="83"/>
      <c r="F168" s="83"/>
      <c r="G168" s="83"/>
      <c r="H168" s="83"/>
      <c r="I168" s="122"/>
    </row>
    <row r="169" spans="1:10" x14ac:dyDescent="0.25">
      <c r="A169" s="83" t="s">
        <v>58</v>
      </c>
      <c r="B169" s="106"/>
      <c r="C169" s="152">
        <f>C14/C23</f>
        <v>0.31670305708469315</v>
      </c>
      <c r="D169" s="152">
        <f>D14/D23</f>
        <v>0.35459391383620958</v>
      </c>
      <c r="E169" s="152">
        <f>E14/E23</f>
        <v>0.36995607370708822</v>
      </c>
      <c r="F169" s="152">
        <f>F14/F23</f>
        <v>0.3762690274537247</v>
      </c>
      <c r="G169" s="152">
        <f>G14/G23</f>
        <v>0.37979926013969723</v>
      </c>
      <c r="H169" s="120" t="str">
        <f t="shared" ref="H169:H173" si="82">CONCATENATE("unter ",TEXT(I169,"#0.0%")," kritisch")</f>
        <v>unter 63.1% kritisch</v>
      </c>
      <c r="I169" s="141">
        <f>Korrekturen!F11</f>
        <v>0.63100000000000001</v>
      </c>
      <c r="J169" s="151">
        <v>0.5</v>
      </c>
    </row>
    <row r="170" spans="1:10" x14ac:dyDescent="0.25">
      <c r="A170" s="83" t="s">
        <v>59</v>
      </c>
      <c r="B170" s="106"/>
      <c r="C170" s="152">
        <f>1-C169</f>
        <v>0.68329694291530685</v>
      </c>
      <c r="D170" s="152">
        <f t="shared" ref="D170:G170" si="83">1-D169</f>
        <v>0.64540608616379047</v>
      </c>
      <c r="E170" s="152">
        <f t="shared" si="83"/>
        <v>0.63004392629291184</v>
      </c>
      <c r="F170" s="152">
        <f t="shared" si="83"/>
        <v>0.6237309725462753</v>
      </c>
      <c r="G170" s="152">
        <f t="shared" si="83"/>
        <v>0.62020073986030277</v>
      </c>
      <c r="H170" s="120" t="str">
        <f t="shared" si="82"/>
        <v>unter 36.9% kritisch</v>
      </c>
      <c r="I170" s="141">
        <f>Korrekturen!F12</f>
        <v>0.36899999999999999</v>
      </c>
      <c r="J170" s="151">
        <v>0.5</v>
      </c>
    </row>
    <row r="171" spans="1:10" x14ac:dyDescent="0.25">
      <c r="A171" s="117" t="s">
        <v>60</v>
      </c>
      <c r="B171" s="106"/>
      <c r="D171" s="83"/>
      <c r="E171" s="83"/>
      <c r="F171" s="120"/>
      <c r="G171" s="120"/>
      <c r="H171" s="83"/>
      <c r="I171" s="147"/>
    </row>
    <row r="172" spans="1:10" x14ac:dyDescent="0.25">
      <c r="A172" s="83" t="s">
        <v>49</v>
      </c>
      <c r="B172" s="106"/>
      <c r="C172" s="152">
        <f>C5/C35</f>
        <v>1.065227654888353</v>
      </c>
      <c r="D172" s="152">
        <f>D5/D35</f>
        <v>0.98214308858790744</v>
      </c>
      <c r="E172" s="152">
        <f>E5/E35</f>
        <v>1.1169599230091534</v>
      </c>
      <c r="F172" s="152">
        <f>F5/F35</f>
        <v>0.95895022864338264</v>
      </c>
      <c r="G172" s="152">
        <f>G5/G35</f>
        <v>1.0235838634656331</v>
      </c>
      <c r="H172" s="120" t="str">
        <f t="shared" si="82"/>
        <v>unter 37.6% kritisch</v>
      </c>
      <c r="I172" s="141">
        <f>Korrekturen!F8</f>
        <v>0.376</v>
      </c>
      <c r="J172" s="151">
        <v>0.2</v>
      </c>
    </row>
    <row r="173" spans="1:10" x14ac:dyDescent="0.25">
      <c r="A173" s="83" t="s">
        <v>61</v>
      </c>
      <c r="B173" s="106"/>
      <c r="C173" s="152">
        <f>SUM(C5:C7,C10:C12)/C35</f>
        <v>2.3696086480250993</v>
      </c>
      <c r="D173" s="152">
        <f>SUM(D5:D7,D10:D12)/D35</f>
        <v>2.0708444041215737</v>
      </c>
      <c r="E173" s="152">
        <f>SUM(E5:E7,E10:E12)/E35</f>
        <v>2.3265883784864365</v>
      </c>
      <c r="F173" s="152">
        <f>SUM(F5:F7,F10:F12)/F35</f>
        <v>2.2160895354231558</v>
      </c>
      <c r="G173" s="152">
        <f>SUM(G5:G7,G10:G12)/G35</f>
        <v>2.3006181558106156</v>
      </c>
      <c r="H173" s="120" t="str">
        <f t="shared" si="82"/>
        <v>unter 91.8% kritisch</v>
      </c>
      <c r="I173" s="141">
        <f>Korrekturen!F9</f>
        <v>0.91800000000000004</v>
      </c>
      <c r="J173" s="151">
        <v>0.2</v>
      </c>
    </row>
    <row r="174" spans="1:10" x14ac:dyDescent="0.25">
      <c r="A174" s="83" t="s">
        <v>62</v>
      </c>
      <c r="B174" s="106"/>
      <c r="C174" s="152">
        <f>C14/C35</f>
        <v>3.0523012017089526</v>
      </c>
      <c r="D174" s="152">
        <f>D14/D35</f>
        <v>2.6183299850949386</v>
      </c>
      <c r="E174" s="152">
        <f>E14/E35</f>
        <v>2.6683767881088771</v>
      </c>
      <c r="F174" s="152">
        <f>F14/F35</f>
        <v>2.4480465902312942</v>
      </c>
      <c r="G174" s="152">
        <f>G14/G35</f>
        <v>2.5510228130099133</v>
      </c>
      <c r="H174" s="120" t="str">
        <f>CONCATENATE("unter ",TEXT(I174,"#0.0%")," kritisch")</f>
        <v>unter 125.1% kritisch</v>
      </c>
      <c r="I174" s="141">
        <f>Korrekturen!F10</f>
        <v>1.2509999999999999</v>
      </c>
      <c r="J174" s="151">
        <v>0.2</v>
      </c>
    </row>
    <row r="175" spans="1:10" x14ac:dyDescent="0.25">
      <c r="A175" s="83" t="s">
        <v>63</v>
      </c>
      <c r="B175" s="106"/>
      <c r="C175" s="114">
        <f>C14-C35</f>
        <v>882430</v>
      </c>
      <c r="D175" s="114">
        <f>D14-D35</f>
        <v>998898</v>
      </c>
      <c r="E175" s="114">
        <f>E14-E35</f>
        <v>943070</v>
      </c>
      <c r="F175" s="114">
        <f>F14-F35</f>
        <v>873983</v>
      </c>
      <c r="G175" s="114">
        <f>G14-G35</f>
        <v>947692</v>
      </c>
      <c r="H175" s="83"/>
      <c r="I175" s="147"/>
    </row>
    <row r="176" spans="1:10" x14ac:dyDescent="0.25">
      <c r="A176" s="117" t="s">
        <v>64</v>
      </c>
      <c r="B176" s="106"/>
      <c r="D176" s="83"/>
      <c r="E176" s="83"/>
      <c r="F176" s="120"/>
      <c r="G176" s="120"/>
      <c r="H176" s="83"/>
      <c r="I176" s="147"/>
    </row>
    <row r="177" spans="1:10" x14ac:dyDescent="0.25">
      <c r="A177" s="83" t="s">
        <v>65</v>
      </c>
      <c r="B177" s="106"/>
      <c r="C177" s="152">
        <f>C50/C22</f>
        <v>0.537332772509162</v>
      </c>
      <c r="D177" s="152">
        <f>D50/D22</f>
        <v>0.63022283625415887</v>
      </c>
      <c r="E177" s="152">
        <f>E50/E22</f>
        <v>0.62870412364110595</v>
      </c>
      <c r="F177" s="152">
        <f>F50/F22</f>
        <v>0.68889385179254503</v>
      </c>
      <c r="G177" s="152">
        <f>G50/G22</f>
        <v>0.75316296804128369</v>
      </c>
      <c r="H177" s="120" t="str">
        <f>CONCATENATE("über ",TEXT(I177,"#0.0%")," kritisch")</f>
        <v>über 68.3% kritisch</v>
      </c>
      <c r="I177" s="141">
        <f>Korrekturen!F13</f>
        <v>0.68300000000000005</v>
      </c>
      <c r="J177" s="151">
        <v>0.2</v>
      </c>
    </row>
    <row r="178" spans="1:10" x14ac:dyDescent="0.25">
      <c r="A178" s="83" t="s">
        <v>66</v>
      </c>
      <c r="B178" s="106"/>
      <c r="C178" s="152">
        <f>(C50+C42)/C22</f>
        <v>1.3116423636973005</v>
      </c>
      <c r="D178" s="152">
        <f>(D50+D42)/D22</f>
        <v>1.3395790761214137</v>
      </c>
      <c r="E178" s="152">
        <f>(E50+E42)/E22</f>
        <v>1.3671354465736894</v>
      </c>
      <c r="F178" s="152">
        <f>(F50+F42)/F22</f>
        <v>1.3568321831327781</v>
      </c>
      <c r="G178" s="152">
        <f>(G50+G42)/G22</f>
        <v>1.3723279829804955</v>
      </c>
      <c r="H178" s="120" t="str">
        <f>CONCATENATE("unter ",TEXT(I178,"#0.0%")," kritisch")</f>
        <v>unter 134.4% kritisch</v>
      </c>
      <c r="I178" s="141">
        <f>Korrekturen!F14</f>
        <v>1.3440000000000001</v>
      </c>
      <c r="J178" s="151">
        <v>0.2</v>
      </c>
    </row>
    <row r="179" spans="1:10" ht="6" customHeight="1" x14ac:dyDescent="0.25">
      <c r="B179" s="106"/>
      <c r="D179" s="83"/>
      <c r="E179" s="83"/>
      <c r="F179" s="120"/>
      <c r="G179" s="120"/>
      <c r="H179" s="83"/>
      <c r="I179" s="122"/>
    </row>
    <row r="180" spans="1:10" s="90" customFormat="1" ht="15.75" x14ac:dyDescent="0.25">
      <c r="A180" s="88" t="s">
        <v>67</v>
      </c>
      <c r="B180" s="116">
        <f>B$2</f>
        <v>2014</v>
      </c>
      <c r="C180" s="116">
        <f t="shared" ref="C180:G180" si="84">C$2</f>
        <v>2015</v>
      </c>
      <c r="D180" s="116">
        <f t="shared" si="84"/>
        <v>2016</v>
      </c>
      <c r="E180" s="116">
        <f t="shared" si="84"/>
        <v>2017</v>
      </c>
      <c r="F180" s="116">
        <f t="shared" si="84"/>
        <v>2018</v>
      </c>
      <c r="G180" s="116">
        <f t="shared" si="84"/>
        <v>2019</v>
      </c>
      <c r="H180" s="116"/>
      <c r="I180" s="150" t="s">
        <v>222</v>
      </c>
      <c r="J180" s="156" t="s">
        <v>223</v>
      </c>
    </row>
    <row r="181" spans="1:10" x14ac:dyDescent="0.25">
      <c r="A181" s="83" t="s">
        <v>30</v>
      </c>
      <c r="B181" s="106"/>
      <c r="C181" s="114">
        <f>C79</f>
        <v>403135</v>
      </c>
      <c r="D181" s="114">
        <f>D79</f>
        <v>695237</v>
      </c>
      <c r="E181" s="114">
        <f>E79</f>
        <v>601029</v>
      </c>
      <c r="F181" s="114">
        <f>F79</f>
        <v>387944</v>
      </c>
      <c r="G181" s="114">
        <f>G79</f>
        <v>590280</v>
      </c>
      <c r="H181" s="83"/>
      <c r="I181" s="122"/>
    </row>
    <row r="182" spans="1:10" x14ac:dyDescent="0.25">
      <c r="A182" s="83" t="str">
        <f>A89</f>
        <v>EBIT Unternehmung</v>
      </c>
      <c r="B182" s="106"/>
      <c r="C182" s="114">
        <f>C89</f>
        <v>345829</v>
      </c>
      <c r="D182" s="114">
        <f>D89</f>
        <v>660426</v>
      </c>
      <c r="E182" s="114">
        <f>E89</f>
        <v>457911</v>
      </c>
      <c r="F182" s="114">
        <f>F89</f>
        <v>349717</v>
      </c>
      <c r="G182" s="114">
        <f>G89</f>
        <v>504300</v>
      </c>
      <c r="H182" s="83"/>
      <c r="I182" s="122"/>
    </row>
    <row r="183" spans="1:10" x14ac:dyDescent="0.25">
      <c r="A183" s="83" t="s">
        <v>31</v>
      </c>
      <c r="B183" s="106"/>
      <c r="C183" s="114">
        <f>C91</f>
        <v>334706</v>
      </c>
      <c r="D183" s="114">
        <f>D91</f>
        <v>634866</v>
      </c>
      <c r="E183" s="114">
        <f>E91</f>
        <v>433482</v>
      </c>
      <c r="F183" s="114">
        <f>F91</f>
        <v>327222</v>
      </c>
      <c r="G183" s="114">
        <f>G91</f>
        <v>482083</v>
      </c>
      <c r="H183" s="83"/>
      <c r="I183" s="122"/>
    </row>
    <row r="184" spans="1:10" x14ac:dyDescent="0.25">
      <c r="A184" s="83" t="s">
        <v>68</v>
      </c>
      <c r="B184" s="106"/>
      <c r="C184" s="114">
        <f>C94+C90</f>
        <v>316017</v>
      </c>
      <c r="D184" s="114">
        <f>D94+D90</f>
        <v>552477</v>
      </c>
      <c r="E184" s="114">
        <f>E94+E90</f>
        <v>367305</v>
      </c>
      <c r="F184" s="114">
        <f>F94+F90</f>
        <v>268404</v>
      </c>
      <c r="G184" s="114">
        <f>G94+G90</f>
        <v>421396</v>
      </c>
      <c r="H184" s="83"/>
      <c r="I184" s="122"/>
    </row>
    <row r="185" spans="1:10" x14ac:dyDescent="0.25">
      <c r="A185" s="83" t="s">
        <v>219</v>
      </c>
      <c r="B185" s="106"/>
      <c r="C185" s="152">
        <f>C183/C51</f>
        <v>8.0769835914929436E-2</v>
      </c>
      <c r="D185" s="152">
        <f>D183/D51</f>
        <v>0.13929480013559425</v>
      </c>
      <c r="E185" s="152">
        <f>E183/E51</f>
        <v>0.10632228099827891</v>
      </c>
      <c r="F185" s="152">
        <f>F183/F51</f>
        <v>8.3329895442273219E-2</v>
      </c>
      <c r="G185" s="152">
        <f>G183/G51</f>
        <v>0.11746610273151824</v>
      </c>
      <c r="H185" s="120" t="str">
        <f>CONCATENATE("unter ",TEXT(I185,"#0.0%")," kritisch")</f>
        <v>unter 5.2% kritisch</v>
      </c>
      <c r="I185" s="141">
        <f>Korrekturen!F20</f>
        <v>5.1999999999999998E-2</v>
      </c>
      <c r="J185" s="151">
        <v>0.2</v>
      </c>
    </row>
    <row r="186" spans="1:10" x14ac:dyDescent="0.25">
      <c r="A186" s="83" t="s">
        <v>69</v>
      </c>
      <c r="B186" s="106"/>
      <c r="C186" s="152">
        <f>C183/C50</f>
        <v>0.21998668404444874</v>
      </c>
      <c r="D186" s="152">
        <f>D183/D50</f>
        <v>0.34245831240840002</v>
      </c>
      <c r="E186" s="152">
        <f>E183/E50</f>
        <v>0.26841522556484093</v>
      </c>
      <c r="F186" s="152">
        <f>F183/F50</f>
        <v>0.19393277765134273</v>
      </c>
      <c r="G186" s="152">
        <f>G183/G50</f>
        <v>0.25147297626493387</v>
      </c>
      <c r="H186" s="120" t="str">
        <f>CONCATENATE("unter ",TEXT(I186,"#0.0%")," kritisch")</f>
        <v>unter 15.5% kritisch</v>
      </c>
      <c r="I186" s="141">
        <f>Korrekturen!F19</f>
        <v>0.155</v>
      </c>
      <c r="J186" s="151">
        <v>0.2</v>
      </c>
    </row>
    <row r="187" spans="1:10" x14ac:dyDescent="0.25">
      <c r="A187" s="83" t="s">
        <v>70</v>
      </c>
      <c r="B187" s="106"/>
      <c r="C187" s="152">
        <f>C184/C166</f>
        <v>8.508857216940223E-2</v>
      </c>
      <c r="D187" s="152">
        <f t="shared" ref="D187:G187" si="85">D184/D166</f>
        <v>0.14020568586274498</v>
      </c>
      <c r="E187" s="152">
        <f t="shared" si="85"/>
        <v>0.10459181131017044</v>
      </c>
      <c r="F187" s="152">
        <f t="shared" si="85"/>
        <v>8.0765126836070303E-2</v>
      </c>
      <c r="G187" s="152">
        <f t="shared" si="85"/>
        <v>0.12063989565437458</v>
      </c>
      <c r="H187" s="120" t="str">
        <f>CONCATENATE("unter ",TEXT(I187,"#0.0%")," kritisch")</f>
        <v>unter 5.7% kritisch</v>
      </c>
      <c r="I187" s="141">
        <f>I185*1.1</f>
        <v>5.7200000000000001E-2</v>
      </c>
      <c r="J187" s="151">
        <v>0.2</v>
      </c>
    </row>
    <row r="188" spans="1:10" x14ac:dyDescent="0.25">
      <c r="A188" s="83" t="s">
        <v>220</v>
      </c>
      <c r="B188" s="106"/>
      <c r="C188" s="152">
        <f>C94/C68</f>
        <v>6.9153024477727032E-2</v>
      </c>
      <c r="D188" s="152">
        <f>D94/D68</f>
        <v>0.12194240552072613</v>
      </c>
      <c r="E188" s="152">
        <f>E94/E68</f>
        <v>8.2660068502516088E-2</v>
      </c>
      <c r="F188" s="152">
        <f>F94/F68</f>
        <v>6.2120142776453204E-2</v>
      </c>
      <c r="G188" s="152">
        <f>G94/G68</f>
        <v>8.5283114918705619E-2</v>
      </c>
      <c r="H188" s="120" t="str">
        <f>CONCATENATE("unter ",TEXT(I188,"#0.0%")," kritisch")</f>
        <v>unter 1.8% kritisch</v>
      </c>
      <c r="I188" s="141">
        <f>Korrekturen!F22</f>
        <v>1.7999999999999999E-2</v>
      </c>
      <c r="J188" s="151">
        <v>0.2</v>
      </c>
    </row>
    <row r="189" spans="1:10" ht="6" customHeight="1" x14ac:dyDescent="0.25">
      <c r="B189" s="106"/>
      <c r="D189" s="83"/>
      <c r="E189" s="83"/>
      <c r="F189" s="120"/>
      <c r="G189" s="120"/>
      <c r="H189" s="83"/>
      <c r="I189" s="122"/>
    </row>
    <row r="190" spans="1:10" s="90" customFormat="1" ht="15.75" x14ac:dyDescent="0.25">
      <c r="A190" s="88" t="s">
        <v>71</v>
      </c>
      <c r="B190" s="116">
        <f>B$2</f>
        <v>2014</v>
      </c>
      <c r="C190" s="116">
        <f t="shared" ref="C190:G190" si="86">C$2</f>
        <v>2015</v>
      </c>
      <c r="D190" s="116">
        <f t="shared" si="86"/>
        <v>2016</v>
      </c>
      <c r="E190" s="116">
        <f t="shared" si="86"/>
        <v>2017</v>
      </c>
      <c r="F190" s="116">
        <f t="shared" si="86"/>
        <v>2018</v>
      </c>
      <c r="G190" s="116">
        <f t="shared" si="86"/>
        <v>2019</v>
      </c>
      <c r="H190" s="116"/>
      <c r="I190" s="150" t="s">
        <v>222</v>
      </c>
      <c r="J190" s="156" t="s">
        <v>223</v>
      </c>
    </row>
    <row r="191" spans="1:10" x14ac:dyDescent="0.25">
      <c r="A191" s="83" t="s">
        <v>172</v>
      </c>
      <c r="B191" s="106"/>
      <c r="C191" s="92">
        <f>C125</f>
        <v>316785</v>
      </c>
      <c r="D191" s="92">
        <f>D125</f>
        <v>386394</v>
      </c>
      <c r="E191" s="92">
        <f>E125</f>
        <v>613952</v>
      </c>
      <c r="F191" s="92">
        <f>F125</f>
        <v>475701</v>
      </c>
      <c r="G191" s="92">
        <f>G125</f>
        <v>504347</v>
      </c>
      <c r="H191" s="83"/>
      <c r="I191" s="119"/>
    </row>
    <row r="192" spans="1:10" x14ac:dyDescent="0.25">
      <c r="A192" s="83" t="s">
        <v>221</v>
      </c>
      <c r="B192" s="106"/>
      <c r="C192" s="124">
        <f>SUM(C134:C139)/C141</f>
        <v>-2.5571319093749385</v>
      </c>
      <c r="D192" s="124">
        <f>SUM(D134:D139)/D141</f>
        <v>0.64211316841154753</v>
      </c>
      <c r="E192" s="124">
        <f>SUM(E134:E139)/E141</f>
        <v>-0.31887700622607723</v>
      </c>
      <c r="F192" s="124">
        <f>SUM(F134:F139)/F141</f>
        <v>0.64843452030096049</v>
      </c>
      <c r="G192" s="124">
        <f>SUM(G134:G139)/G141</f>
        <v>0.47762704119931682</v>
      </c>
      <c r="H192" s="120" t="str">
        <f>CONCATENATE("unter ",TEXT(I192,"#0.0")," kritisch")</f>
        <v>unter 0.0 kritisch</v>
      </c>
      <c r="I192" s="121">
        <v>0</v>
      </c>
      <c r="J192" s="151">
        <v>0.1</v>
      </c>
    </row>
    <row r="193" spans="1:10" x14ac:dyDescent="0.25">
      <c r="A193" s="83" t="s">
        <v>72</v>
      </c>
      <c r="B193" s="106"/>
      <c r="C193" s="124">
        <f>C125/-C141</f>
        <v>-6.2247745180876777</v>
      </c>
      <c r="D193" s="124">
        <f>D125/-D141</f>
        <v>3.4545422034671125</v>
      </c>
      <c r="E193" s="124">
        <f>E125/-E141</f>
        <v>-3.3619283864220044</v>
      </c>
      <c r="F193" s="124">
        <f>F125/-F141</f>
        <v>4.1234787281994381</v>
      </c>
      <c r="G193" s="124">
        <f>G125/-G141</f>
        <v>2.7434317170552336</v>
      </c>
      <c r="H193" s="120" t="str">
        <f>CONCATENATE("unter ",TEXT(I193,"#0.0")," kritisch")</f>
        <v>unter 1.0 kritisch</v>
      </c>
      <c r="I193" s="121">
        <v>1</v>
      </c>
      <c r="J193" s="151">
        <v>0.1</v>
      </c>
    </row>
    <row r="194" spans="1:10" x14ac:dyDescent="0.25">
      <c r="A194" s="83" t="s">
        <v>73</v>
      </c>
      <c r="B194" s="106"/>
      <c r="C194" s="152">
        <f>C125/C68</f>
        <v>6.6964115850023723E-2</v>
      </c>
      <c r="D194" s="152">
        <f>D125/D68</f>
        <v>8.1513491071982344E-2</v>
      </c>
      <c r="E194" s="152">
        <f>E125/E68</f>
        <v>0.12955044590782713</v>
      </c>
      <c r="F194" s="152">
        <f>F125/F68</f>
        <v>0.1015837594453799</v>
      </c>
      <c r="G194" s="152">
        <f>G125/G68</f>
        <v>9.6959023202440917E-2</v>
      </c>
      <c r="H194" s="120" t="str">
        <f>CONCATENATE("unter ",TEXT(I194,"#0.0%")," kritisch")</f>
        <v>unter 7.5% kritisch</v>
      </c>
      <c r="I194" s="141">
        <f>Korrekturen!F23</f>
        <v>7.4999999999999997E-2</v>
      </c>
      <c r="J194" s="151">
        <v>0.2</v>
      </c>
    </row>
    <row r="195" spans="1:10" ht="6" customHeight="1" x14ac:dyDescent="0.25">
      <c r="B195" s="106"/>
      <c r="D195" s="83"/>
      <c r="E195" s="83"/>
      <c r="F195" s="118"/>
      <c r="G195" s="118"/>
      <c r="H195" s="83"/>
      <c r="I195" s="122"/>
    </row>
    <row r="196" spans="1:10" s="90" customFormat="1" ht="15.75" x14ac:dyDescent="0.25">
      <c r="A196" s="88" t="s">
        <v>126</v>
      </c>
      <c r="B196" s="116">
        <f>B$2</f>
        <v>2014</v>
      </c>
      <c r="C196" s="116">
        <f t="shared" ref="C196:G196" si="87">C$2</f>
        <v>2015</v>
      </c>
      <c r="D196" s="116">
        <f t="shared" si="87"/>
        <v>2016</v>
      </c>
      <c r="E196" s="116">
        <f t="shared" si="87"/>
        <v>2017</v>
      </c>
      <c r="F196" s="116">
        <f t="shared" si="87"/>
        <v>2018</v>
      </c>
      <c r="G196" s="116">
        <f t="shared" si="87"/>
        <v>2019</v>
      </c>
      <c r="H196" s="116"/>
      <c r="I196" s="150" t="s">
        <v>222</v>
      </c>
      <c r="J196" s="156" t="s">
        <v>223</v>
      </c>
    </row>
    <row r="197" spans="1:10" x14ac:dyDescent="0.25">
      <c r="A197" s="83" t="s">
        <v>74</v>
      </c>
      <c r="B197" s="106"/>
      <c r="C197" s="124">
        <f>365/C68*AVERAGE(B6:C6)</f>
        <v>28.784403175196399</v>
      </c>
      <c r="D197" s="124">
        <f>365/D68*AVERAGE(C6:D6)</f>
        <v>30.281531274959146</v>
      </c>
      <c r="E197" s="124">
        <f>365/E68*AVERAGE(D6:E6)</f>
        <v>33.910385546104152</v>
      </c>
      <c r="F197" s="124">
        <f>365/F68*AVERAGE(E6:F6)</f>
        <v>38.764002438688443</v>
      </c>
      <c r="G197" s="124">
        <f>365/G68*AVERAGE(F6:G6)</f>
        <v>34.418644676469071</v>
      </c>
      <c r="H197" s="120" t="str">
        <f>CONCATENATE("über ",I197," kritisch")</f>
        <v>über 35 kritisch</v>
      </c>
      <c r="I197" s="121">
        <v>35</v>
      </c>
      <c r="J197" s="151">
        <v>0.2</v>
      </c>
    </row>
    <row r="198" spans="1:10" x14ac:dyDescent="0.25">
      <c r="A198" s="83" t="s">
        <v>75</v>
      </c>
      <c r="B198" s="106"/>
      <c r="C198" s="124">
        <f>365/C70*-AVERAGE(B8:C8)</f>
        <v>51.324445811929586</v>
      </c>
      <c r="D198" s="124">
        <f>365/D70*-AVERAGE(C8:D8)</f>
        <v>47.061866549219701</v>
      </c>
      <c r="E198" s="124">
        <f>365/E70*-AVERAGE(D8:E8)</f>
        <v>39.649115848935779</v>
      </c>
      <c r="F198" s="124">
        <f>365/F70*-AVERAGE(E8:F8)</f>
        <v>23.024986034810954</v>
      </c>
      <c r="G198" s="124">
        <f>365/G70*-AVERAGE(F8:G8)</f>
        <v>18.474761553009756</v>
      </c>
      <c r="H198" s="120" t="str">
        <f>CONCATENATE("über ",I198," kritisch")</f>
        <v>über 100 kritisch</v>
      </c>
      <c r="I198" s="121">
        <v>100</v>
      </c>
      <c r="J198" s="151">
        <v>0.2</v>
      </c>
    </row>
    <row r="199" spans="1:10" x14ac:dyDescent="0.25">
      <c r="A199" s="83" t="s">
        <v>76</v>
      </c>
      <c r="B199" s="106"/>
      <c r="C199" s="124">
        <f>365/(-C70+C8-B8)*AVERAGE(B27:C27)</f>
        <v>56.453436422808068</v>
      </c>
      <c r="D199" s="124">
        <f>365/(-D70+D8-C8)*AVERAGE(C27:D27)</f>
        <v>32.198591364655314</v>
      </c>
      <c r="E199" s="124">
        <f>365/(-E70+E8-D8)*AVERAGE(D27:E27)</f>
        <v>29.565159040832643</v>
      </c>
      <c r="F199" s="124">
        <f>365/(-F70+F8-E8)*AVERAGE(E27:F27)</f>
        <v>35.726183881556139</v>
      </c>
      <c r="G199" s="124">
        <f>365/(-G70+G8-F8)*AVERAGE(F27:G27)</f>
        <v>40.883245555924731</v>
      </c>
      <c r="H199" s="120" t="str">
        <f>CONCATENATE("über ",I199," kritisch")</f>
        <v>über 45 kritisch</v>
      </c>
      <c r="I199" s="121">
        <v>45</v>
      </c>
      <c r="J199" s="151">
        <v>0.2</v>
      </c>
    </row>
    <row r="200" spans="1:10" ht="6" customHeight="1" x14ac:dyDescent="0.25">
      <c r="D200" s="83"/>
      <c r="E200" s="83"/>
      <c r="F200" s="120"/>
      <c r="G200" s="120"/>
      <c r="H200" s="83"/>
      <c r="I200" s="122"/>
    </row>
    <row r="201" spans="1:10" s="90" customFormat="1" ht="15.75" x14ac:dyDescent="0.25">
      <c r="A201" s="88" t="s">
        <v>77</v>
      </c>
      <c r="B201" s="116">
        <f>B$2</f>
        <v>2014</v>
      </c>
      <c r="C201" s="116">
        <f t="shared" ref="C201:G201" si="88">C$2</f>
        <v>2015</v>
      </c>
      <c r="D201" s="116">
        <f t="shared" si="88"/>
        <v>2016</v>
      </c>
      <c r="E201" s="116">
        <f t="shared" si="88"/>
        <v>2017</v>
      </c>
      <c r="F201" s="116">
        <f t="shared" si="88"/>
        <v>2018</v>
      </c>
      <c r="G201" s="116">
        <f t="shared" si="88"/>
        <v>2019</v>
      </c>
      <c r="H201" s="116"/>
      <c r="I201" s="116"/>
      <c r="J201" s="157"/>
    </row>
    <row r="202" spans="1:10" x14ac:dyDescent="0.25">
      <c r="A202" s="83" t="s">
        <v>78</v>
      </c>
      <c r="B202" s="93"/>
      <c r="C202" s="93">
        <v>9</v>
      </c>
      <c r="D202" s="93">
        <v>9</v>
      </c>
      <c r="E202" s="93">
        <v>9</v>
      </c>
      <c r="F202" s="93">
        <v>8.5</v>
      </c>
      <c r="G202" s="93">
        <v>8.5</v>
      </c>
      <c r="H202" s="83"/>
      <c r="I202" s="122"/>
    </row>
    <row r="203" spans="1:10" x14ac:dyDescent="0.25">
      <c r="A203" s="83" t="s">
        <v>79</v>
      </c>
      <c r="B203" s="92"/>
      <c r="C203" s="92">
        <f>C68/C202</f>
        <v>525629.77777777775</v>
      </c>
      <c r="D203" s="92">
        <f>D68/D202</f>
        <v>526694</v>
      </c>
      <c r="E203" s="92">
        <f>E68/E202</f>
        <v>526566.22222222225</v>
      </c>
      <c r="F203" s="92">
        <f>F68/F202</f>
        <v>550922.9411764706</v>
      </c>
      <c r="G203" s="92">
        <f>G68/G202</f>
        <v>611958.9411764706</v>
      </c>
      <c r="H203" s="83"/>
      <c r="I203" s="122"/>
    </row>
    <row r="204" spans="1:10" x14ac:dyDescent="0.25">
      <c r="A204" s="83" t="s">
        <v>80</v>
      </c>
      <c r="B204" s="92"/>
      <c r="C204" s="92">
        <f>-C72/C202</f>
        <v>117388.77777777778</v>
      </c>
      <c r="D204" s="92">
        <f>-D72/D202</f>
        <v>114863.33333333333</v>
      </c>
      <c r="E204" s="92">
        <f>-E72/E202</f>
        <v>114044</v>
      </c>
      <c r="F204" s="92">
        <f>-F72/F202</f>
        <v>115177.41176470589</v>
      </c>
      <c r="G204" s="92">
        <f>-G72/G202</f>
        <v>114445.41176470589</v>
      </c>
      <c r="H204" s="83"/>
      <c r="I204" s="122"/>
    </row>
    <row r="205" spans="1:10" x14ac:dyDescent="0.25">
      <c r="A205" s="83" t="s">
        <v>81</v>
      </c>
      <c r="B205" s="92"/>
      <c r="C205" s="92">
        <f>C71/C202</f>
        <v>252983.66666666666</v>
      </c>
      <c r="D205" s="92">
        <f>D71/D202</f>
        <v>259780.77777777778</v>
      </c>
      <c r="E205" s="92">
        <f>E71/E202</f>
        <v>259021.44444444444</v>
      </c>
      <c r="F205" s="92">
        <f>F71/F202</f>
        <v>243014.4705882353</v>
      </c>
      <c r="G205" s="92">
        <f>G71/G202</f>
        <v>271446.70588235295</v>
      </c>
      <c r="H205" s="83"/>
      <c r="I205" s="122"/>
    </row>
    <row r="206" spans="1:10" x14ac:dyDescent="0.25">
      <c r="A206" s="83" t="s">
        <v>93</v>
      </c>
      <c r="B206" s="92"/>
      <c r="C206" s="92">
        <f>C94/C202</f>
        <v>36348.888888888891</v>
      </c>
      <c r="D206" s="92">
        <f>D94/D202</f>
        <v>64226.333333333336</v>
      </c>
      <c r="E206" s="92">
        <f>E94/E202</f>
        <v>43526</v>
      </c>
      <c r="F206" s="92">
        <f>F94/F202</f>
        <v>34223.411764705881</v>
      </c>
      <c r="G206" s="92">
        <f>G94/G202</f>
        <v>52189.76470588235</v>
      </c>
      <c r="H206" s="83"/>
      <c r="I206" s="122"/>
    </row>
    <row r="207" spans="1:10" x14ac:dyDescent="0.25">
      <c r="A207" s="83" t="s">
        <v>82</v>
      </c>
      <c r="B207" s="123"/>
      <c r="C207" s="123">
        <f>-C72/C68</f>
        <v>0.2233297707638752</v>
      </c>
      <c r="D207" s="123">
        <f>-D72/D68</f>
        <v>0.21808361844511867</v>
      </c>
      <c r="E207" s="123">
        <f>-E72/E68</f>
        <v>0.21658054616323449</v>
      </c>
      <c r="F207" s="123">
        <f>-F72/F68</f>
        <v>0.20906265315209024</v>
      </c>
      <c r="G207" s="123">
        <f>-G72/G68</f>
        <v>0.18701485355322761</v>
      </c>
      <c r="H207" s="83"/>
      <c r="I207" s="122"/>
    </row>
    <row r="208" spans="1:10" ht="6" customHeight="1" x14ac:dyDescent="0.25">
      <c r="D208" s="83"/>
      <c r="E208" s="83"/>
      <c r="F208" s="118"/>
      <c r="G208" s="118"/>
      <c r="H208" s="83"/>
      <c r="I208" s="122"/>
    </row>
    <row r="209" spans="1:10" s="90" customFormat="1" ht="15.75" x14ac:dyDescent="0.25">
      <c r="A209" s="88" t="s">
        <v>83</v>
      </c>
      <c r="B209" s="116">
        <f>B$2</f>
        <v>2014</v>
      </c>
      <c r="C209" s="116">
        <f t="shared" ref="C209:G209" si="89">C$2</f>
        <v>2015</v>
      </c>
      <c r="D209" s="116">
        <f t="shared" si="89"/>
        <v>2016</v>
      </c>
      <c r="E209" s="116">
        <f t="shared" si="89"/>
        <v>2017</v>
      </c>
      <c r="F209" s="116">
        <f t="shared" si="89"/>
        <v>2018</v>
      </c>
      <c r="G209" s="116">
        <f t="shared" si="89"/>
        <v>2019</v>
      </c>
      <c r="H209" s="116"/>
      <c r="I209" s="150" t="s">
        <v>222</v>
      </c>
      <c r="J209" s="156" t="s">
        <v>223</v>
      </c>
    </row>
    <row r="210" spans="1:10" x14ac:dyDescent="0.25">
      <c r="A210" s="83" t="s">
        <v>84</v>
      </c>
      <c r="C210" s="124">
        <f>3.3*C182/C23+1*C68/C23+0.6*C50/C23+1.4*SUM(C46:C48)/C23+1.2*(C14-C35)/C23</f>
        <v>1.9977648126858734</v>
      </c>
      <c r="D210" s="124">
        <f>3.3*D182/D23+1*D68/D23+0.6*D50/D23+1.4*SUM(D46:D48)/D23+1.2*(D14-D35)/D23</f>
        <v>2.2133757376229095</v>
      </c>
      <c r="E210" s="124">
        <f>3.3*E182/E23+1*E68/E23+0.6*E50/E23+1.4*SUM(E46:E48)/E23+1.2*(E14-E35)/E23</f>
        <v>2.3323650123115769</v>
      </c>
      <c r="F210" s="124">
        <f>3.3*F182/F23+1*F68/F23+0.6*F50/F23+1.4*SUM(F46:F48)/F23+1.2*(F14-F35)/F23</f>
        <v>2.3571459239599615</v>
      </c>
      <c r="G210" s="124">
        <f>3.3*G182/G23+1*G68/G23+0.6*G50/G23+1.4*SUM(G46:G48)/G23+1.2*(G14-G35)/G23</f>
        <v>2.63938545103847</v>
      </c>
      <c r="H210" s="120" t="str">
        <f>CONCATENATE("mindestens ",I210)</f>
        <v>mindestens 3</v>
      </c>
      <c r="I210" s="121">
        <v>3</v>
      </c>
      <c r="J210" s="151">
        <v>0.4</v>
      </c>
    </row>
    <row r="211" spans="1:10" x14ac:dyDescent="0.25">
      <c r="A211" s="83" t="s">
        <v>85</v>
      </c>
      <c r="C211" s="124">
        <f>6.72*C182/C23+1.05*C50/C23+3.26*SUM(C46:C48)/C23+6.56*(C14-C35)/C23</f>
        <v>2.5876339254257053</v>
      </c>
      <c r="D211" s="124">
        <f>6.72*D182/D23+1.05*D50/D23+3.26*SUM(D46:D48)/D23+6.56*(D14-D35)/D23</f>
        <v>3.2765656365086451</v>
      </c>
      <c r="E211" s="124">
        <f>6.72*E182/E23+1.05*E50/E23+3.26*SUM(E46:E48)/E23+6.56*(E14-E35)/E23</f>
        <v>3.3496327669689188</v>
      </c>
      <c r="F211" s="124">
        <f>6.72*F182/F23+1.05*F50/F23+3.26*SUM(F46:F48)/F23+6.56*(F14-F35)/F23</f>
        <v>3.3149841016637862</v>
      </c>
      <c r="G211" s="124">
        <f>6.72*G182/G23+1.05*G50/G23+3.26*SUM(G46:G48)/G23+6.56*(G14-G35)/G23</f>
        <v>3.7835679546239804</v>
      </c>
      <c r="H211" s="120" t="str">
        <f>CONCATENATE("mindestens ",I211)</f>
        <v>mindestens 1.1</v>
      </c>
      <c r="I211" s="121">
        <v>1.1000000000000001</v>
      </c>
      <c r="J211" s="151">
        <v>0.1</v>
      </c>
    </row>
    <row r="212" spans="1:10" x14ac:dyDescent="0.25">
      <c r="A212" s="83" t="s">
        <v>86</v>
      </c>
      <c r="C212" s="152">
        <f>C162</f>
        <v>0.63284215921628362</v>
      </c>
      <c r="D212" s="152">
        <f>D162</f>
        <v>0.59325034584215997</v>
      </c>
      <c r="E212" s="152">
        <f t="shared" ref="E212:G212" si="90">E162</f>
        <v>0.60388878546461333</v>
      </c>
      <c r="F212" s="152">
        <f t="shared" si="90"/>
        <v>0.57031556784028625</v>
      </c>
      <c r="G212" s="152">
        <f t="shared" si="90"/>
        <v>0.53288776998541432</v>
      </c>
      <c r="H212" s="120" t="str">
        <f>CONCATENATE("über ",TEXT(I212,"#0%")," kritisch")</f>
        <v>über 80% kritisch</v>
      </c>
      <c r="I212" s="119">
        <v>0.8</v>
      </c>
      <c r="J212" s="151">
        <v>0.2</v>
      </c>
    </row>
    <row r="213" spans="1:10" x14ac:dyDescent="0.25">
      <c r="A213" s="83" t="s">
        <v>87</v>
      </c>
      <c r="C213" s="152">
        <f>C174</f>
        <v>3.0523012017089526</v>
      </c>
      <c r="D213" s="152">
        <f>D174</f>
        <v>2.6183299850949386</v>
      </c>
      <c r="E213" s="152">
        <f t="shared" ref="E213:G213" si="91">E174</f>
        <v>2.6683767881088771</v>
      </c>
      <c r="F213" s="152">
        <f t="shared" si="91"/>
        <v>2.4480465902312942</v>
      </c>
      <c r="G213" s="152">
        <f t="shared" si="91"/>
        <v>2.5510228130099133</v>
      </c>
      <c r="H213" s="120" t="str">
        <f>CONCATENATE("unter ",TEXT(I213,"#0%")," kritisch")</f>
        <v>unter 100% kritisch</v>
      </c>
      <c r="I213" s="119">
        <v>1</v>
      </c>
      <c r="J213" s="151">
        <v>0.2</v>
      </c>
    </row>
    <row r="214" spans="1:10" x14ac:dyDescent="0.25">
      <c r="A214" s="83" t="s">
        <v>88</v>
      </c>
      <c r="C214" s="152">
        <f>C125/C35</f>
        <v>0.73675899072263018</v>
      </c>
      <c r="D214" s="152">
        <f>D125/D35</f>
        <v>0.62600285140301992</v>
      </c>
      <c r="E214" s="152">
        <f>E125/E35</f>
        <v>1.0861370479529846</v>
      </c>
      <c r="F214" s="152">
        <f>F125/F35</f>
        <v>0.78815859235204455</v>
      </c>
      <c r="G214" s="152">
        <f>G125/G35</f>
        <v>0.82543031140192236</v>
      </c>
      <c r="H214" s="120" t="str">
        <f>CONCATENATE("unter ",TEXT(I214,"#0%")," kritisch")</f>
        <v>unter 0% kritisch</v>
      </c>
      <c r="I214" s="119">
        <v>0</v>
      </c>
      <c r="J214" s="151">
        <v>0.2</v>
      </c>
    </row>
    <row r="215" spans="1:10" x14ac:dyDescent="0.25">
      <c r="A215" s="83" t="s">
        <v>89</v>
      </c>
      <c r="D215" s="152">
        <f>(D5-D35)/(SUM(C72:C75)+C69)</f>
        <v>5.8944107915527349E-3</v>
      </c>
      <c r="E215" s="152">
        <f>(E5-E35)/(SUM(D72:D75)+D69)</f>
        <v>-4.0301476231376421E-2</v>
      </c>
      <c r="F215" s="152">
        <f>(F5-F35)/(SUM(E72:E75)+E69)</f>
        <v>1.4280419812987366E-2</v>
      </c>
      <c r="G215" s="152">
        <f>(G5-G35)/(SUM(F72:F75)+F69)</f>
        <v>-8.5593655258931201E-3</v>
      </c>
      <c r="H215" s="120" t="str">
        <f>CONCATENATE("unter ",TEXT(I215,"#0%")," kritisch")</f>
        <v>unter 20% kritisch</v>
      </c>
      <c r="I215" s="119">
        <v>0.2</v>
      </c>
      <c r="J215" s="151">
        <v>0.2</v>
      </c>
    </row>
    <row r="216" spans="1:10" x14ac:dyDescent="0.25">
      <c r="A216" s="83" t="s">
        <v>90</v>
      </c>
      <c r="C216" s="153">
        <f>C199</f>
        <v>56.453436422808068</v>
      </c>
      <c r="D216" s="153">
        <f>D199</f>
        <v>32.198591364655314</v>
      </c>
      <c r="E216" s="153">
        <f t="shared" ref="E216:G216" si="92">E199</f>
        <v>29.565159040832643</v>
      </c>
      <c r="F216" s="153">
        <f t="shared" si="92"/>
        <v>35.726183881556139</v>
      </c>
      <c r="G216" s="153">
        <f t="shared" si="92"/>
        <v>40.883245555924731</v>
      </c>
      <c r="H216" s="120" t="str">
        <f>CONCATENATE("über ",TEXT(I216,"#0")," Tage kritisch")</f>
        <v>über 100 Tage kritisch</v>
      </c>
      <c r="I216" s="149">
        <v>100</v>
      </c>
      <c r="J216" s="151">
        <v>0.2</v>
      </c>
    </row>
    <row r="217" spans="1:10" x14ac:dyDescent="0.25">
      <c r="A217" s="83" t="s">
        <v>91</v>
      </c>
      <c r="C217" s="153">
        <f>C198</f>
        <v>51.324445811929586</v>
      </c>
      <c r="D217" s="153">
        <f>D198</f>
        <v>47.061866549219701</v>
      </c>
      <c r="E217" s="153">
        <f t="shared" ref="E217:G217" si="93">E198</f>
        <v>39.649115848935779</v>
      </c>
      <c r="F217" s="153">
        <f t="shared" si="93"/>
        <v>23.024986034810954</v>
      </c>
      <c r="G217" s="153">
        <f t="shared" si="93"/>
        <v>18.474761553009756</v>
      </c>
      <c r="H217" s="120" t="str">
        <f>CONCATENATE("über ",TEXT(I217,"#0")," Tage kritisch")</f>
        <v>über 150 Tage kritisch</v>
      </c>
      <c r="I217" s="149">
        <v>150</v>
      </c>
      <c r="J217" s="151">
        <v>0.2</v>
      </c>
    </row>
    <row r="218" spans="1:10" x14ac:dyDescent="0.25">
      <c r="D218" s="83"/>
      <c r="E218" s="83"/>
      <c r="F218" s="83"/>
      <c r="G218" s="83"/>
      <c r="H218" s="83"/>
      <c r="I218" s="83"/>
    </row>
    <row r="219" spans="1:10" x14ac:dyDescent="0.25">
      <c r="D219" s="83"/>
      <c r="E219" s="83"/>
      <c r="F219" s="83"/>
      <c r="G219" s="83"/>
      <c r="H219" s="83"/>
      <c r="I219" s="83"/>
    </row>
    <row r="220" spans="1:10" x14ac:dyDescent="0.25">
      <c r="D220" s="83"/>
      <c r="E220" s="83"/>
      <c r="F220" s="83"/>
      <c r="G220" s="83"/>
      <c r="H220" s="83"/>
      <c r="I220" s="83"/>
    </row>
    <row r="221" spans="1:10" x14ac:dyDescent="0.25">
      <c r="D221" s="83"/>
      <c r="E221" s="83"/>
      <c r="F221" s="83"/>
      <c r="G221" s="83"/>
      <c r="H221" s="83"/>
      <c r="I221" s="83"/>
    </row>
    <row r="222" spans="1:10" x14ac:dyDescent="0.25">
      <c r="D222" s="83"/>
      <c r="E222" s="83"/>
      <c r="F222" s="83"/>
      <c r="G222" s="83"/>
      <c r="H222" s="83"/>
      <c r="I222" s="83"/>
    </row>
    <row r="223" spans="1:10" x14ac:dyDescent="0.25">
      <c r="D223" s="83"/>
      <c r="E223" s="83"/>
      <c r="F223" s="83"/>
      <c r="G223" s="83"/>
      <c r="H223" s="83"/>
      <c r="I223" s="83"/>
    </row>
    <row r="224" spans="1:10" x14ac:dyDescent="0.25">
      <c r="D224" s="83"/>
      <c r="E224" s="83"/>
      <c r="F224" s="83"/>
      <c r="G224" s="83"/>
      <c r="H224" s="83"/>
      <c r="I224" s="83"/>
    </row>
    <row r="225" spans="4:9" x14ac:dyDescent="0.25">
      <c r="D225" s="83"/>
      <c r="E225" s="83"/>
      <c r="F225" s="83"/>
      <c r="G225" s="83"/>
      <c r="H225" s="83"/>
      <c r="I225" s="83"/>
    </row>
    <row r="226" spans="4:9" x14ac:dyDescent="0.25">
      <c r="D226" s="83"/>
      <c r="E226" s="83"/>
      <c r="F226" s="83"/>
      <c r="G226" s="83"/>
      <c r="H226" s="83"/>
      <c r="I226" s="83"/>
    </row>
  </sheetData>
  <conditionalFormatting sqref="C210:G210">
    <cfRule type="cellIs" dxfId="92" priority="131" operator="between">
      <formula>$I$210*(1-$J$210)</formula>
      <formula>$I$210*(1+$J$210)</formula>
    </cfRule>
    <cfRule type="cellIs" dxfId="91" priority="142" operator="greaterThan">
      <formula>$I$210</formula>
    </cfRule>
    <cfRule type="cellIs" dxfId="90" priority="143" operator="lessThan">
      <formula>$I$210</formula>
    </cfRule>
  </conditionalFormatting>
  <conditionalFormatting sqref="C211:G211">
    <cfRule type="cellIs" dxfId="89" priority="97" operator="between">
      <formula>$I$211*(1-$J$211)</formula>
      <formula>$I$211*(1+$J$211)</formula>
    </cfRule>
    <cfRule type="cellIs" dxfId="88" priority="98" operator="greaterThan">
      <formula>$I$211</formula>
    </cfRule>
    <cfRule type="cellIs" dxfId="87" priority="99" operator="lessThan">
      <formula>$I$211</formula>
    </cfRule>
  </conditionalFormatting>
  <conditionalFormatting sqref="C212:G212">
    <cfRule type="cellIs" dxfId="86" priority="94" operator="between">
      <formula>$I$212*(1-$J$212)</formula>
      <formula>$I$212*(1+$J$212)</formula>
    </cfRule>
    <cfRule type="cellIs" dxfId="85" priority="95" operator="lessThan">
      <formula>$I$212</formula>
    </cfRule>
    <cfRule type="cellIs" dxfId="84" priority="96" operator="greaterThan">
      <formula>$I$212</formula>
    </cfRule>
  </conditionalFormatting>
  <conditionalFormatting sqref="C213:G213">
    <cfRule type="cellIs" dxfId="83" priority="91" operator="between">
      <formula>$I$213*(1-$J$213)</formula>
      <formula>$I$213*(1+$J$213)</formula>
    </cfRule>
    <cfRule type="cellIs" dxfId="82" priority="92" operator="greaterThan">
      <formula>$I$213</formula>
    </cfRule>
    <cfRule type="cellIs" dxfId="81" priority="93" operator="lessThan">
      <formula>$I$213</formula>
    </cfRule>
  </conditionalFormatting>
  <conditionalFormatting sqref="C214:G214">
    <cfRule type="cellIs" dxfId="80" priority="88" operator="between">
      <formula>$I$214*(1-$J$214)</formula>
      <formula>$I$214*(1+$J$214)</formula>
    </cfRule>
    <cfRule type="cellIs" dxfId="79" priority="89" operator="greaterThan">
      <formula>$I$214</formula>
    </cfRule>
    <cfRule type="cellIs" dxfId="78" priority="90" operator="lessThan">
      <formula>$I$214</formula>
    </cfRule>
  </conditionalFormatting>
  <conditionalFormatting sqref="D215:G215">
    <cfRule type="cellIs" dxfId="77" priority="85" operator="between">
      <formula>$I$215*(1-$J$215)</formula>
      <formula>$I$215*(1+$J$215)</formula>
    </cfRule>
    <cfRule type="cellIs" dxfId="76" priority="86" operator="greaterThan">
      <formula>$I$215</formula>
    </cfRule>
    <cfRule type="cellIs" dxfId="75" priority="87" operator="lessThan">
      <formula>$I$215</formula>
    </cfRule>
  </conditionalFormatting>
  <conditionalFormatting sqref="C216:G216">
    <cfRule type="cellIs" dxfId="74" priority="82" operator="between">
      <formula>$I$216*(1-$J$216)</formula>
      <formula>$I$216*(1+$J$216)</formula>
    </cfRule>
    <cfRule type="cellIs" dxfId="73" priority="83" operator="lessThan">
      <formula>$I$216</formula>
    </cfRule>
    <cfRule type="cellIs" dxfId="72" priority="84" operator="greaterThan">
      <formula>$I$216</formula>
    </cfRule>
  </conditionalFormatting>
  <conditionalFormatting sqref="C217:G217">
    <cfRule type="cellIs" dxfId="71" priority="79" operator="between">
      <formula>$I$217*(1-$J$217)</formula>
      <formula>$I$217*(1+$J$217)</formula>
    </cfRule>
    <cfRule type="cellIs" dxfId="70" priority="80" operator="lessThan">
      <formula>$I$217</formula>
    </cfRule>
    <cfRule type="cellIs" dxfId="69" priority="81" operator="greaterThan">
      <formula>$I$217</formula>
    </cfRule>
  </conditionalFormatting>
  <conditionalFormatting sqref="C197:G197">
    <cfRule type="cellIs" dxfId="68" priority="76" operator="between">
      <formula>$I$197*(1-$J$197)</formula>
      <formula>$I$197*(1+$J$197)</formula>
    </cfRule>
    <cfRule type="cellIs" dxfId="67" priority="77" operator="lessThan">
      <formula>$I$197</formula>
    </cfRule>
    <cfRule type="cellIs" dxfId="66" priority="78" operator="greaterThan">
      <formula>$I$197</formula>
    </cfRule>
  </conditionalFormatting>
  <conditionalFormatting sqref="C198:G198">
    <cfRule type="cellIs" dxfId="65" priority="73" operator="between">
      <formula>$I$198*(1-$J$198)</formula>
      <formula>$I$198*(1+$J$198)</formula>
    </cfRule>
    <cfRule type="cellIs" dxfId="64" priority="74" operator="lessThan">
      <formula>$I$198</formula>
    </cfRule>
    <cfRule type="cellIs" dxfId="63" priority="75" operator="greaterThan">
      <formula>$I$198</formula>
    </cfRule>
  </conditionalFormatting>
  <conditionalFormatting sqref="C199:G199">
    <cfRule type="cellIs" dxfId="62" priority="70" operator="between">
      <formula>$I$199*(1-$J$199)</formula>
      <formula>$I$199*(1+$J$199)</formula>
    </cfRule>
    <cfRule type="cellIs" dxfId="61" priority="71" operator="lessThan">
      <formula>$I$199</formula>
    </cfRule>
    <cfRule type="cellIs" dxfId="60" priority="72" operator="greaterThan">
      <formula>$I$199</formula>
    </cfRule>
  </conditionalFormatting>
  <conditionalFormatting sqref="C194:G194">
    <cfRule type="cellIs" dxfId="59" priority="64" operator="between">
      <formula>$I$194*(1-$J$194)</formula>
      <formula>$I$194*(1+$J$194)</formula>
    </cfRule>
    <cfRule type="cellIs" dxfId="58" priority="65" operator="greaterThan">
      <formula>$I$194</formula>
    </cfRule>
    <cfRule type="cellIs" dxfId="57" priority="66" operator="lessThan">
      <formula>$I$194</formula>
    </cfRule>
  </conditionalFormatting>
  <conditionalFormatting sqref="C193:G193">
    <cfRule type="cellIs" dxfId="56" priority="61" operator="between">
      <formula>$I$193*(1-$J$193)</formula>
      <formula>$I$193*(1+$J$193)</formula>
    </cfRule>
    <cfRule type="cellIs" dxfId="55" priority="62" operator="greaterThan">
      <formula>$I$193</formula>
    </cfRule>
    <cfRule type="cellIs" dxfId="54" priority="63" operator="lessThan">
      <formula>$I$193</formula>
    </cfRule>
  </conditionalFormatting>
  <conditionalFormatting sqref="C192:G192">
    <cfRule type="cellIs" dxfId="53" priority="58" operator="between">
      <formula>$I$192*(1-$J$192)</formula>
      <formula>$I$192*(1+$J$192)</formula>
    </cfRule>
    <cfRule type="cellIs" dxfId="52" priority="59" operator="greaterThan">
      <formula>$I$192</formula>
    </cfRule>
    <cfRule type="cellIs" dxfId="51" priority="60" operator="lessThan">
      <formula>$I$192</formula>
    </cfRule>
  </conditionalFormatting>
  <conditionalFormatting sqref="C188:G188">
    <cfRule type="cellIs" dxfId="50" priority="55" operator="between">
      <formula>$I$188*(1-$J$188)</formula>
      <formula>$I$188*(1+$J$188)</formula>
    </cfRule>
    <cfRule type="cellIs" dxfId="49" priority="56" operator="greaterThan">
      <formula>$I$188</formula>
    </cfRule>
    <cfRule type="cellIs" dxfId="48" priority="57" operator="lessThan">
      <formula>$I$188</formula>
    </cfRule>
  </conditionalFormatting>
  <conditionalFormatting sqref="C187:G187">
    <cfRule type="cellIs" dxfId="47" priority="52" operator="between">
      <formula>$I$187*(1-$J$187)</formula>
      <formula>$I$187*(1+$J$187)</formula>
    </cfRule>
    <cfRule type="cellIs" dxfId="46" priority="53" operator="greaterThan">
      <formula>$I$187</formula>
    </cfRule>
    <cfRule type="cellIs" dxfId="45" priority="54" operator="lessThan">
      <formula>$I$187</formula>
    </cfRule>
  </conditionalFormatting>
  <conditionalFormatting sqref="C186:G186">
    <cfRule type="cellIs" dxfId="44" priority="49" operator="between">
      <formula>$I$186*(1-$J$186)</formula>
      <formula>$I$186*(1+$J$186)</formula>
    </cfRule>
    <cfRule type="cellIs" dxfId="43" priority="50" operator="greaterThan">
      <formula>$I$186</formula>
    </cfRule>
    <cfRule type="cellIs" dxfId="42" priority="51" operator="lessThan">
      <formula>$I$186</formula>
    </cfRule>
  </conditionalFormatting>
  <conditionalFormatting sqref="C185:G185">
    <cfRule type="cellIs" dxfId="41" priority="46" operator="between">
      <formula>$I$185*(1-$J$185)</formula>
      <formula>$I$185*(1+$J$185)</formula>
    </cfRule>
    <cfRule type="cellIs" dxfId="40" priority="47" operator="greaterThan">
      <formula>$I$185</formula>
    </cfRule>
    <cfRule type="cellIs" dxfId="39" priority="48" operator="lessThan">
      <formula>$I$185</formula>
    </cfRule>
  </conditionalFormatting>
  <conditionalFormatting sqref="C178:G178">
    <cfRule type="cellIs" dxfId="38" priority="43" operator="between">
      <formula>$I$178*(1-$J$178)</formula>
      <formula>$I$178*(1+$J$178)</formula>
    </cfRule>
    <cfRule type="cellIs" dxfId="37" priority="44" operator="greaterThan">
      <formula>$I$178</formula>
    </cfRule>
    <cfRule type="cellIs" dxfId="36" priority="45" operator="lessThan">
      <formula>$I$178</formula>
    </cfRule>
  </conditionalFormatting>
  <conditionalFormatting sqref="C174:G174">
    <cfRule type="cellIs" dxfId="32" priority="37" operator="between">
      <formula>$I$174*(1-$J$174)</formula>
      <formula>$I$174*(1+$J$174)</formula>
    </cfRule>
    <cfRule type="cellIs" dxfId="31" priority="38" operator="greaterThan">
      <formula>$I$174</formula>
    </cfRule>
    <cfRule type="cellIs" dxfId="30" priority="39" operator="lessThan">
      <formula>$I$174</formula>
    </cfRule>
  </conditionalFormatting>
  <conditionalFormatting sqref="C173:G173">
    <cfRule type="cellIs" dxfId="29" priority="34" operator="between">
      <formula>$I$173*(1-$J$173)</formula>
      <formula>$I$173*(1+$J$173)</formula>
    </cfRule>
    <cfRule type="cellIs" dxfId="28" priority="35" operator="greaterThan">
      <formula>$I$173</formula>
    </cfRule>
    <cfRule type="cellIs" dxfId="27" priority="36" operator="lessThan">
      <formula>$I$173</formula>
    </cfRule>
  </conditionalFormatting>
  <conditionalFormatting sqref="C172:G172">
    <cfRule type="cellIs" dxfId="26" priority="31" operator="between">
      <formula>$I$172*(1-$J$172)</formula>
      <formula>$I$172*(1+$J$172)</formula>
    </cfRule>
    <cfRule type="cellIs" dxfId="25" priority="32" operator="greaterThan">
      <formula>$I$172</formula>
    </cfRule>
    <cfRule type="cellIs" dxfId="24" priority="33" operator="lessThan">
      <formula>$I$172</formula>
    </cfRule>
  </conditionalFormatting>
  <conditionalFormatting sqref="C170:G170">
    <cfRule type="cellIs" dxfId="23" priority="25" operator="between">
      <formula>$I$170*(1-$J$170)</formula>
      <formula>$I$170*(1+$J$170)</formula>
    </cfRule>
    <cfRule type="cellIs" dxfId="22" priority="26" operator="greaterThan">
      <formula>$I$170</formula>
    </cfRule>
    <cfRule type="cellIs" dxfId="21" priority="27" operator="lessThan">
      <formula>$I$170</formula>
    </cfRule>
  </conditionalFormatting>
  <conditionalFormatting sqref="C169:G169">
    <cfRule type="cellIs" dxfId="20" priority="22" operator="between">
      <formula>$I$169*(1-$J$169)</formula>
      <formula>$I$169*(1+$J$169)</formula>
    </cfRule>
    <cfRule type="cellIs" dxfId="19" priority="23" operator="greaterThan">
      <formula>$I$169</formula>
    </cfRule>
    <cfRule type="cellIs" dxfId="18" priority="24" operator="lessThan">
      <formula>$I$169</formula>
    </cfRule>
  </conditionalFormatting>
  <conditionalFormatting sqref="C167:G167">
    <cfRule type="cellIs" dxfId="17" priority="19" operator="between">
      <formula>$I$167*(1-$J$167)</formula>
      <formula>$I$167*(1+$J$167)</formula>
    </cfRule>
    <cfRule type="cellIs" dxfId="16" priority="20" operator="greaterThan">
      <formula>$I$167</formula>
    </cfRule>
    <cfRule type="cellIs" dxfId="15" priority="21" operator="lessThan">
      <formula>$I$167</formula>
    </cfRule>
  </conditionalFormatting>
  <conditionalFormatting sqref="C165:G165">
    <cfRule type="cellIs" dxfId="14" priority="16" operator="between">
      <formula>$I$165*(1-$J$165)</formula>
      <formula>$I$165*(1+$J$165)</formula>
    </cfRule>
    <cfRule type="cellIs" dxfId="13" priority="17" operator="greaterThan">
      <formula>$I$165</formula>
    </cfRule>
    <cfRule type="cellIs" dxfId="12" priority="18" operator="lessThan">
      <formula>$I$165</formula>
    </cfRule>
  </conditionalFormatting>
  <conditionalFormatting sqref="C164:G164">
    <cfRule type="cellIs" dxfId="11" priority="13" operator="between">
      <formula>$I$164*(1-$J$164)</formula>
      <formula>$I$164*(1+$J$164)</formula>
    </cfRule>
    <cfRule type="cellIs" dxfId="10" priority="14" operator="lessThan">
      <formula>$I$164</formula>
    </cfRule>
    <cfRule type="cellIs" dxfId="9" priority="15" operator="greaterThan">
      <formula>$I$164</formula>
    </cfRule>
  </conditionalFormatting>
  <conditionalFormatting sqref="C163:G163">
    <cfRule type="cellIs" dxfId="8" priority="7" operator="between">
      <formula>$I$163*(1-$J$163)</formula>
      <formula>$I$163*(1+$J$163)</formula>
    </cfRule>
    <cfRule type="cellIs" dxfId="7" priority="8" operator="greaterThan">
      <formula>$I$163</formula>
    </cfRule>
    <cfRule type="cellIs" dxfId="6" priority="9" operator="lessThan">
      <formula>$I$163</formula>
    </cfRule>
  </conditionalFormatting>
  <conditionalFormatting sqref="C162:G162">
    <cfRule type="cellIs" dxfId="5" priority="4" operator="between">
      <formula>$I$162*(1-$J$162)</formula>
      <formula>$I$162*(1+$J$162)</formula>
    </cfRule>
    <cfRule type="cellIs" dxfId="4" priority="5" operator="lessThan">
      <formula>$I$162</formula>
    </cfRule>
    <cfRule type="cellIs" dxfId="3" priority="6" operator="greaterThan">
      <formula>$I$162</formula>
    </cfRule>
  </conditionalFormatting>
  <conditionalFormatting sqref="C177:G177">
    <cfRule type="cellIs" dxfId="2" priority="1" operator="between">
      <formula>$I$177*(1-$J$177)</formula>
      <formula>$I$177*(1+$J$177)</formula>
    </cfRule>
    <cfRule type="cellIs" dxfId="1" priority="2" operator="lessThan">
      <formula>$I$177</formula>
    </cfRule>
    <cfRule type="cellIs" dxfId="0" priority="3" operator="greaterThan">
      <formula>$I$177</formula>
    </cfRule>
  </conditionalFormatting>
  <pageMargins left="0.39370078740157483" right="0.39370078740157483" top="0.19685039370078741" bottom="0.19685039370078741" header="0.31496062992125984" footer="0.31496062992125984"/>
  <pageSetup paperSize="9" scale="74" fitToHeight="0" orientation="portrait" r:id="rId1"/>
  <rowBreaks count="3" manualBreakCount="3">
    <brk id="54" max="13" man="1"/>
    <brk id="95" max="16383" man="1"/>
    <brk id="15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showGridLines="0" zoomScaleNormal="100" workbookViewId="0"/>
  </sheetViews>
  <sheetFormatPr baseColWidth="10" defaultRowHeight="16.5" x14ac:dyDescent="0.3"/>
  <cols>
    <col min="1" max="1" width="11.42578125" style="1" customWidth="1"/>
    <col min="2" max="4" width="11.42578125" style="1"/>
    <col min="5" max="5" width="13.85546875" style="1" customWidth="1"/>
    <col min="6" max="16384" width="11.42578125" style="1"/>
  </cols>
  <sheetData>
    <row r="1" spans="1:19" s="125" customFormat="1" ht="28.15" customHeight="1" x14ac:dyDescent="0.3">
      <c r="A1" s="128" t="str">
        <f>Korrekturen!A1</f>
        <v>Zimmerei, Frauenfeld, TG</v>
      </c>
    </row>
    <row r="2" spans="1:19" s="50" customFormat="1" ht="18.75" thickBot="1" x14ac:dyDescent="0.3">
      <c r="A2" s="12" t="str">
        <f>Korrekturen!B7</f>
        <v>41 Hochbau</v>
      </c>
      <c r="B2" s="12"/>
      <c r="C2" s="12"/>
      <c r="D2" s="12"/>
      <c r="E2" s="12"/>
      <c r="F2" s="12"/>
      <c r="G2" s="12"/>
      <c r="H2" s="12"/>
      <c r="I2" s="12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7.25" thickTop="1" x14ac:dyDescent="0.3">
      <c r="A3" s="13" t="s">
        <v>148</v>
      </c>
      <c r="B3" s="14" t="s">
        <v>147</v>
      </c>
      <c r="C3" s="14"/>
      <c r="D3" s="14"/>
      <c r="E3" s="15">
        <f>Korrekturen!F25</f>
        <v>1.4</v>
      </c>
      <c r="G3" s="43" t="s">
        <v>150</v>
      </c>
      <c r="H3" s="16" t="s">
        <v>144</v>
      </c>
      <c r="I3" s="44"/>
      <c r="J3" s="44"/>
      <c r="K3" s="44"/>
      <c r="L3" s="44"/>
      <c r="M3" s="44"/>
      <c r="N3" s="45"/>
      <c r="O3" s="45"/>
      <c r="P3" s="45"/>
      <c r="Q3" s="46"/>
      <c r="R3" s="44"/>
      <c r="S3" s="44"/>
    </row>
    <row r="4" spans="1:19" x14ac:dyDescent="0.3">
      <c r="A4" s="17"/>
      <c r="B4" s="18" t="s">
        <v>145</v>
      </c>
      <c r="C4" s="18"/>
      <c r="D4" s="18"/>
      <c r="E4" s="19">
        <f>Korrekturen!F20</f>
        <v>5.1999999999999998E-2</v>
      </c>
      <c r="G4" s="47">
        <f>E5*100</f>
        <v>3.7142857142857144</v>
      </c>
      <c r="H4" s="48">
        <v>0</v>
      </c>
      <c r="I4" s="20"/>
      <c r="J4" s="21"/>
      <c r="K4" s="21"/>
      <c r="L4" s="22"/>
      <c r="M4" s="20"/>
      <c r="N4" s="21"/>
      <c r="O4" s="21"/>
      <c r="P4" s="21"/>
      <c r="Q4" s="23"/>
      <c r="R4" s="20"/>
      <c r="S4" s="21"/>
    </row>
    <row r="5" spans="1:19" ht="17.25" thickBot="1" x14ac:dyDescent="0.35">
      <c r="A5" s="24"/>
      <c r="B5" s="25" t="s">
        <v>146</v>
      </c>
      <c r="C5" s="25"/>
      <c r="D5" s="25"/>
      <c r="E5" s="26">
        <f>E4/E3</f>
        <v>3.7142857142857144E-2</v>
      </c>
      <c r="G5" s="27">
        <f>G4</f>
        <v>3.7142857142857144</v>
      </c>
      <c r="H5" s="28">
        <v>4</v>
      </c>
      <c r="I5" s="20"/>
      <c r="J5" s="21"/>
      <c r="K5" s="21"/>
      <c r="L5" s="22"/>
      <c r="M5" s="20"/>
      <c r="N5" s="21"/>
      <c r="O5" s="21"/>
      <c r="P5" s="21"/>
      <c r="Q5" s="23"/>
      <c r="R5" s="20"/>
      <c r="S5" s="21"/>
    </row>
    <row r="6" spans="1:19" ht="17.25" thickTop="1" x14ac:dyDescent="0.3">
      <c r="A6" s="13" t="s">
        <v>149</v>
      </c>
      <c r="B6" s="14" t="s">
        <v>147</v>
      </c>
      <c r="C6" s="14"/>
      <c r="D6" s="29">
        <f>Analyse!G68/AVERAGE(Analyse!F51:G51)</f>
        <v>1.2954182648797561</v>
      </c>
      <c r="E6" s="30"/>
      <c r="G6" s="21"/>
      <c r="H6" s="21"/>
      <c r="I6" s="20"/>
      <c r="J6" s="21"/>
      <c r="K6" s="21"/>
      <c r="L6" s="22"/>
      <c r="M6" s="20"/>
      <c r="N6" s="21"/>
      <c r="O6" s="21"/>
      <c r="P6" s="21"/>
      <c r="Q6" s="23"/>
      <c r="R6" s="20"/>
      <c r="S6" s="21"/>
    </row>
    <row r="7" spans="1:19" x14ac:dyDescent="0.3">
      <c r="A7" s="17"/>
      <c r="B7" s="18" t="s">
        <v>145</v>
      </c>
      <c r="C7" s="18"/>
      <c r="D7" s="31">
        <f>Analyse!G185</f>
        <v>0.11746610273151824</v>
      </c>
      <c r="E7" s="32"/>
      <c r="G7" s="21"/>
      <c r="H7" s="23"/>
      <c r="I7" s="20"/>
      <c r="J7" s="21"/>
      <c r="K7" s="21"/>
      <c r="L7" s="22"/>
      <c r="M7" s="20"/>
      <c r="N7" s="21"/>
      <c r="O7" s="21"/>
      <c r="P7" s="21"/>
      <c r="Q7" s="23"/>
      <c r="R7" s="20"/>
      <c r="S7" s="21"/>
    </row>
    <row r="8" spans="1:19" ht="17.25" thickBot="1" x14ac:dyDescent="0.35">
      <c r="A8" s="24"/>
      <c r="B8" s="25" t="s">
        <v>146</v>
      </c>
      <c r="C8" s="25"/>
      <c r="D8" s="33"/>
      <c r="E8" s="51">
        <f>D7/D6*100</f>
        <v>9.0678127610329575</v>
      </c>
      <c r="H8" s="23"/>
      <c r="I8" s="20"/>
      <c r="J8" s="21"/>
      <c r="K8" s="21"/>
      <c r="L8" s="22"/>
      <c r="M8" s="20"/>
      <c r="N8" s="21"/>
      <c r="O8" s="21"/>
      <c r="P8" s="21"/>
      <c r="Q8" s="23"/>
      <c r="R8" s="20"/>
      <c r="S8" s="21"/>
    </row>
    <row r="9" spans="1:19" ht="17.25" thickTop="1" x14ac:dyDescent="0.3">
      <c r="H9" s="23"/>
      <c r="I9" s="20"/>
      <c r="J9" s="21"/>
      <c r="K9" s="21"/>
      <c r="L9" s="22"/>
      <c r="M9" s="20"/>
      <c r="N9" s="21"/>
      <c r="O9" s="21"/>
      <c r="P9" s="21"/>
      <c r="Q9" s="23"/>
      <c r="R9" s="20"/>
      <c r="S9" s="21"/>
    </row>
    <row r="10" spans="1:19" x14ac:dyDescent="0.3">
      <c r="A10" s="57" t="s">
        <v>139</v>
      </c>
      <c r="B10" s="57" t="s">
        <v>140</v>
      </c>
      <c r="C10" s="57" t="s">
        <v>141</v>
      </c>
      <c r="D10" s="57" t="s">
        <v>142</v>
      </c>
      <c r="E10" s="57" t="s">
        <v>143</v>
      </c>
      <c r="H10" s="23"/>
      <c r="I10" s="20"/>
      <c r="J10" s="21"/>
      <c r="K10" s="21"/>
      <c r="L10" s="22"/>
      <c r="M10" s="20"/>
      <c r="N10" s="21"/>
      <c r="O10" s="21"/>
      <c r="P10" s="21"/>
      <c r="Q10" s="23"/>
      <c r="R10" s="20"/>
      <c r="S10" s="21"/>
    </row>
    <row r="11" spans="1:19" x14ac:dyDescent="0.3">
      <c r="A11" s="5">
        <v>0.01</v>
      </c>
      <c r="B11" s="6">
        <f>C11/A11</f>
        <v>5.1999999999999993</v>
      </c>
      <c r="C11" s="10">
        <f t="shared" ref="C11:C45" si="0">$E$4</f>
        <v>5.1999999999999998E-2</v>
      </c>
      <c r="D11" s="5">
        <f t="shared" ref="D11:D45" si="1">$E$4/$E$3</f>
        <v>3.7142857142857144E-2</v>
      </c>
      <c r="E11" s="6">
        <f t="shared" ref="E11:E45" si="2">$E$3</f>
        <v>1.4</v>
      </c>
      <c r="H11" s="23"/>
      <c r="I11" s="20"/>
      <c r="J11" s="21"/>
      <c r="K11" s="21"/>
      <c r="L11" s="22"/>
      <c r="M11" s="20"/>
      <c r="N11" s="21"/>
      <c r="O11" s="21"/>
      <c r="P11" s="21"/>
      <c r="Q11" s="23"/>
      <c r="R11" s="20"/>
      <c r="S11" s="21"/>
    </row>
    <row r="12" spans="1:19" x14ac:dyDescent="0.3">
      <c r="A12" s="5">
        <f>A11+0.01</f>
        <v>0.02</v>
      </c>
      <c r="B12" s="6">
        <f t="shared" ref="B12:B45" si="3">C12/A12</f>
        <v>2.5999999999999996</v>
      </c>
      <c r="C12" s="10">
        <f t="shared" si="0"/>
        <v>5.1999999999999998E-2</v>
      </c>
      <c r="D12" s="5">
        <f t="shared" si="1"/>
        <v>3.7142857142857144E-2</v>
      </c>
      <c r="E12" s="6">
        <f t="shared" si="2"/>
        <v>1.4</v>
      </c>
      <c r="H12" s="23"/>
      <c r="I12" s="20"/>
      <c r="J12" s="21"/>
      <c r="K12" s="21"/>
      <c r="L12" s="22"/>
      <c r="M12" s="20"/>
      <c r="N12" s="21"/>
      <c r="O12" s="21"/>
      <c r="P12" s="21"/>
      <c r="Q12" s="23"/>
      <c r="R12" s="20"/>
      <c r="S12" s="21"/>
    </row>
    <row r="13" spans="1:19" x14ac:dyDescent="0.3">
      <c r="A13" s="5">
        <f t="shared" ref="A13:A45" si="4">A12+0.01</f>
        <v>0.03</v>
      </c>
      <c r="B13" s="6">
        <f t="shared" si="3"/>
        <v>1.7333333333333334</v>
      </c>
      <c r="C13" s="10">
        <f t="shared" si="0"/>
        <v>5.1999999999999998E-2</v>
      </c>
      <c r="D13" s="5">
        <f t="shared" si="1"/>
        <v>3.7142857142857144E-2</v>
      </c>
      <c r="E13" s="6">
        <f t="shared" si="2"/>
        <v>1.4</v>
      </c>
      <c r="F13" s="34"/>
      <c r="G13" s="34"/>
      <c r="H13" s="23"/>
      <c r="I13" s="20"/>
      <c r="J13" s="21"/>
      <c r="K13" s="21"/>
      <c r="L13" s="22"/>
      <c r="M13" s="20"/>
      <c r="N13" s="21"/>
      <c r="O13" s="21"/>
      <c r="P13" s="21"/>
      <c r="Q13" s="23"/>
      <c r="R13" s="20"/>
      <c r="S13" s="21"/>
    </row>
    <row r="14" spans="1:19" x14ac:dyDescent="0.3">
      <c r="A14" s="5">
        <f t="shared" si="4"/>
        <v>0.04</v>
      </c>
      <c r="B14" s="6">
        <f t="shared" si="3"/>
        <v>1.2999999999999998</v>
      </c>
      <c r="C14" s="10">
        <f t="shared" si="0"/>
        <v>5.1999999999999998E-2</v>
      </c>
      <c r="D14" s="5">
        <f t="shared" si="1"/>
        <v>3.7142857142857144E-2</v>
      </c>
      <c r="E14" s="6">
        <f t="shared" si="2"/>
        <v>1.4</v>
      </c>
      <c r="F14" s="21"/>
      <c r="G14" s="21"/>
      <c r="H14" s="23"/>
      <c r="I14" s="21"/>
      <c r="J14" s="21"/>
      <c r="K14" s="21"/>
      <c r="L14" s="22"/>
      <c r="M14" s="20"/>
      <c r="N14" s="21"/>
      <c r="O14" s="21"/>
      <c r="P14" s="21"/>
      <c r="Q14" s="23"/>
      <c r="R14" s="20"/>
      <c r="S14" s="21"/>
    </row>
    <row r="15" spans="1:19" x14ac:dyDescent="0.3">
      <c r="A15" s="5">
        <f t="shared" si="4"/>
        <v>0.05</v>
      </c>
      <c r="B15" s="6">
        <f t="shared" si="3"/>
        <v>1.0399999999999998</v>
      </c>
      <c r="C15" s="10">
        <f t="shared" si="0"/>
        <v>5.1999999999999998E-2</v>
      </c>
      <c r="D15" s="5">
        <f t="shared" si="1"/>
        <v>3.7142857142857144E-2</v>
      </c>
      <c r="E15" s="6">
        <f t="shared" si="2"/>
        <v>1.4</v>
      </c>
      <c r="F15" s="21"/>
      <c r="G15" s="21"/>
      <c r="H15" s="23"/>
      <c r="I15" s="21"/>
      <c r="J15" s="21"/>
      <c r="K15" s="21"/>
      <c r="L15" s="22"/>
      <c r="M15" s="20"/>
      <c r="N15" s="21"/>
      <c r="O15" s="21"/>
      <c r="P15" s="21"/>
      <c r="Q15" s="23"/>
      <c r="R15" s="20"/>
      <c r="S15" s="21"/>
    </row>
    <row r="16" spans="1:19" x14ac:dyDescent="0.3">
      <c r="A16" s="5">
        <f t="shared" si="4"/>
        <v>6.0000000000000005E-2</v>
      </c>
      <c r="B16" s="6">
        <f t="shared" si="3"/>
        <v>0.86666666666666659</v>
      </c>
      <c r="C16" s="10">
        <f t="shared" si="0"/>
        <v>5.1999999999999998E-2</v>
      </c>
      <c r="D16" s="5">
        <f t="shared" si="1"/>
        <v>3.7142857142857144E-2</v>
      </c>
      <c r="E16" s="6">
        <f t="shared" si="2"/>
        <v>1.4</v>
      </c>
      <c r="F16" s="21"/>
      <c r="G16" s="21"/>
      <c r="H16" s="23"/>
      <c r="I16" s="21"/>
      <c r="J16" s="21"/>
      <c r="K16" s="21"/>
      <c r="L16" s="22"/>
      <c r="M16" s="20"/>
      <c r="N16" s="21"/>
      <c r="O16" s="21"/>
      <c r="P16" s="21"/>
      <c r="Q16" s="23"/>
      <c r="R16" s="20"/>
      <c r="S16" s="21"/>
    </row>
    <row r="17" spans="1:19" x14ac:dyDescent="0.3">
      <c r="A17" s="5">
        <f t="shared" si="4"/>
        <v>7.0000000000000007E-2</v>
      </c>
      <c r="B17" s="6">
        <f t="shared" si="3"/>
        <v>0.74285714285714277</v>
      </c>
      <c r="C17" s="10">
        <f t="shared" si="0"/>
        <v>5.1999999999999998E-2</v>
      </c>
      <c r="D17" s="5">
        <f t="shared" si="1"/>
        <v>3.7142857142857144E-2</v>
      </c>
      <c r="E17" s="6">
        <f t="shared" si="2"/>
        <v>1.4</v>
      </c>
      <c r="F17" s="21"/>
      <c r="G17" s="21"/>
      <c r="H17" s="23"/>
      <c r="I17" s="21"/>
      <c r="J17" s="21"/>
      <c r="K17" s="21"/>
      <c r="L17" s="22"/>
      <c r="M17" s="20"/>
      <c r="N17" s="21"/>
      <c r="O17" s="21"/>
      <c r="P17" s="21"/>
      <c r="Q17" s="23"/>
      <c r="R17" s="20"/>
      <c r="S17" s="21"/>
    </row>
    <row r="18" spans="1:19" x14ac:dyDescent="0.3">
      <c r="A18" s="5">
        <f t="shared" si="4"/>
        <v>0.08</v>
      </c>
      <c r="B18" s="6">
        <f t="shared" si="3"/>
        <v>0.64999999999999991</v>
      </c>
      <c r="C18" s="10">
        <f t="shared" si="0"/>
        <v>5.1999999999999998E-2</v>
      </c>
      <c r="D18" s="5">
        <f t="shared" si="1"/>
        <v>3.7142857142857144E-2</v>
      </c>
      <c r="E18" s="6">
        <f t="shared" si="2"/>
        <v>1.4</v>
      </c>
      <c r="F18" s="21"/>
      <c r="G18" s="21"/>
      <c r="H18" s="23"/>
      <c r="I18" s="21"/>
      <c r="J18" s="21"/>
      <c r="K18" s="21"/>
      <c r="L18" s="22"/>
      <c r="M18" s="20"/>
      <c r="N18" s="21"/>
      <c r="O18" s="21"/>
      <c r="P18" s="21"/>
      <c r="Q18" s="23"/>
      <c r="R18" s="20"/>
      <c r="S18" s="21"/>
    </row>
    <row r="19" spans="1:19" x14ac:dyDescent="0.3">
      <c r="A19" s="5">
        <f t="shared" si="4"/>
        <v>0.09</v>
      </c>
      <c r="B19" s="6">
        <f t="shared" si="3"/>
        <v>0.57777777777777772</v>
      </c>
      <c r="C19" s="10">
        <f t="shared" si="0"/>
        <v>5.1999999999999998E-2</v>
      </c>
      <c r="D19" s="5">
        <f t="shared" si="1"/>
        <v>3.7142857142857144E-2</v>
      </c>
      <c r="E19" s="6">
        <f t="shared" si="2"/>
        <v>1.4</v>
      </c>
      <c r="F19" s="21"/>
      <c r="G19" s="21"/>
      <c r="H19" s="35"/>
      <c r="I19" s="36"/>
      <c r="J19" s="36"/>
      <c r="K19" s="36"/>
      <c r="L19" s="36"/>
      <c r="M19" s="36"/>
      <c r="N19" s="36"/>
      <c r="O19" s="36"/>
      <c r="P19" s="36"/>
      <c r="Q19" s="35"/>
      <c r="R19" s="36"/>
      <c r="S19" s="36"/>
    </row>
    <row r="20" spans="1:19" x14ac:dyDescent="0.3">
      <c r="A20" s="5">
        <f t="shared" si="4"/>
        <v>9.9999999999999992E-2</v>
      </c>
      <c r="B20" s="6">
        <f t="shared" si="3"/>
        <v>0.52</v>
      </c>
      <c r="C20" s="10">
        <f t="shared" si="0"/>
        <v>5.1999999999999998E-2</v>
      </c>
      <c r="D20" s="5">
        <f t="shared" si="1"/>
        <v>3.7142857142857144E-2</v>
      </c>
      <c r="E20" s="6">
        <f t="shared" si="2"/>
        <v>1.4</v>
      </c>
      <c r="F20" s="21"/>
      <c r="G20" s="21"/>
      <c r="H20" s="37"/>
      <c r="I20" s="38"/>
      <c r="J20" s="39"/>
      <c r="K20" s="39"/>
      <c r="L20" s="40"/>
      <c r="M20" s="39"/>
      <c r="N20" s="41"/>
      <c r="O20" s="41"/>
      <c r="P20" s="34"/>
      <c r="Q20" s="37"/>
      <c r="R20" s="39"/>
      <c r="S20" s="38"/>
    </row>
    <row r="21" spans="1:19" x14ac:dyDescent="0.3">
      <c r="A21" s="5">
        <f t="shared" si="4"/>
        <v>0.10999999999999999</v>
      </c>
      <c r="B21" s="6">
        <f t="shared" si="3"/>
        <v>0.47272727272727277</v>
      </c>
      <c r="C21" s="10">
        <f t="shared" si="0"/>
        <v>5.1999999999999998E-2</v>
      </c>
      <c r="D21" s="5">
        <f t="shared" si="1"/>
        <v>3.7142857142857144E-2</v>
      </c>
      <c r="E21" s="6">
        <f t="shared" si="2"/>
        <v>1.4</v>
      </c>
      <c r="F21" s="21"/>
      <c r="G21" s="21"/>
      <c r="H21" s="37"/>
      <c r="I21" s="34"/>
      <c r="J21" s="34"/>
      <c r="K21" s="37"/>
      <c r="L21" s="37"/>
      <c r="M21" s="34"/>
      <c r="N21" s="34"/>
      <c r="O21" s="34"/>
      <c r="P21" s="34"/>
      <c r="Q21" s="34"/>
      <c r="R21" s="34"/>
      <c r="S21" s="34"/>
    </row>
    <row r="22" spans="1:19" x14ac:dyDescent="0.3">
      <c r="A22" s="5">
        <f t="shared" si="4"/>
        <v>0.11999999999999998</v>
      </c>
      <c r="B22" s="6">
        <f t="shared" si="3"/>
        <v>0.4333333333333334</v>
      </c>
      <c r="C22" s="10">
        <f t="shared" si="0"/>
        <v>5.1999999999999998E-2</v>
      </c>
      <c r="D22" s="5">
        <f t="shared" si="1"/>
        <v>3.7142857142857144E-2</v>
      </c>
      <c r="E22" s="6">
        <f t="shared" si="2"/>
        <v>1.4</v>
      </c>
      <c r="F22" s="21"/>
      <c r="G22" s="21"/>
      <c r="H22" s="37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</row>
    <row r="23" spans="1:19" x14ac:dyDescent="0.3">
      <c r="A23" s="5">
        <f t="shared" si="4"/>
        <v>0.12999999999999998</v>
      </c>
      <c r="B23" s="6">
        <f t="shared" si="3"/>
        <v>0.40000000000000008</v>
      </c>
      <c r="C23" s="10">
        <f t="shared" si="0"/>
        <v>5.1999999999999998E-2</v>
      </c>
      <c r="D23" s="5">
        <f t="shared" si="1"/>
        <v>3.7142857142857144E-2</v>
      </c>
      <c r="E23" s="6">
        <f t="shared" si="2"/>
        <v>1.4</v>
      </c>
      <c r="F23" s="21"/>
      <c r="G23" s="21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19" x14ac:dyDescent="0.3">
      <c r="A24" s="5">
        <f t="shared" si="4"/>
        <v>0.13999999999999999</v>
      </c>
      <c r="B24" s="6">
        <f t="shared" si="3"/>
        <v>0.37142857142857144</v>
      </c>
      <c r="C24" s="10">
        <f t="shared" si="0"/>
        <v>5.1999999999999998E-2</v>
      </c>
      <c r="D24" s="5">
        <f t="shared" si="1"/>
        <v>3.7142857142857144E-2</v>
      </c>
      <c r="E24" s="6">
        <f t="shared" si="2"/>
        <v>1.4</v>
      </c>
      <c r="F24" s="36"/>
      <c r="G24" s="42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1:19" x14ac:dyDescent="0.3">
      <c r="A25" s="5">
        <f t="shared" si="4"/>
        <v>0.15</v>
      </c>
      <c r="B25" s="6">
        <f t="shared" si="3"/>
        <v>0.34666666666666668</v>
      </c>
      <c r="C25" s="10">
        <f t="shared" si="0"/>
        <v>5.1999999999999998E-2</v>
      </c>
      <c r="D25" s="5">
        <f t="shared" si="1"/>
        <v>3.7142857142857144E-2</v>
      </c>
      <c r="E25" s="6">
        <f t="shared" si="2"/>
        <v>1.4</v>
      </c>
      <c r="F25" s="41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1:19" x14ac:dyDescent="0.3">
      <c r="A26" s="5">
        <f t="shared" si="4"/>
        <v>0.16</v>
      </c>
      <c r="B26" s="6">
        <f t="shared" si="3"/>
        <v>0.32499999999999996</v>
      </c>
      <c r="C26" s="10">
        <f t="shared" si="0"/>
        <v>5.1999999999999998E-2</v>
      </c>
      <c r="D26" s="5">
        <f t="shared" si="1"/>
        <v>3.7142857142857144E-2</v>
      </c>
      <c r="E26" s="6">
        <f t="shared" si="2"/>
        <v>1.4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19" x14ac:dyDescent="0.3">
      <c r="A27" s="5">
        <f t="shared" si="4"/>
        <v>0.17</v>
      </c>
      <c r="B27" s="6">
        <f t="shared" si="3"/>
        <v>0.30588235294117644</v>
      </c>
      <c r="C27" s="10">
        <f t="shared" si="0"/>
        <v>5.1999999999999998E-2</v>
      </c>
      <c r="D27" s="5">
        <f t="shared" si="1"/>
        <v>3.7142857142857144E-2</v>
      </c>
      <c r="E27" s="6">
        <f t="shared" si="2"/>
        <v>1.4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x14ac:dyDescent="0.3">
      <c r="A28" s="5">
        <f t="shared" si="4"/>
        <v>0.18000000000000002</v>
      </c>
      <c r="B28" s="6">
        <f t="shared" si="3"/>
        <v>0.28888888888888886</v>
      </c>
      <c r="C28" s="10">
        <f t="shared" si="0"/>
        <v>5.1999999999999998E-2</v>
      </c>
      <c r="D28" s="5">
        <f t="shared" si="1"/>
        <v>3.7142857142857144E-2</v>
      </c>
      <c r="E28" s="6">
        <f t="shared" si="2"/>
        <v>1.4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1:19" x14ac:dyDescent="0.3">
      <c r="A29" s="5">
        <f t="shared" si="4"/>
        <v>0.19000000000000003</v>
      </c>
      <c r="B29" s="6">
        <f t="shared" si="3"/>
        <v>0.27368421052631575</v>
      </c>
      <c r="C29" s="10">
        <f t="shared" si="0"/>
        <v>5.1999999999999998E-2</v>
      </c>
      <c r="D29" s="5">
        <f t="shared" si="1"/>
        <v>3.7142857142857144E-2</v>
      </c>
      <c r="E29" s="6">
        <f t="shared" si="2"/>
        <v>1.4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</row>
    <row r="30" spans="1:19" x14ac:dyDescent="0.3">
      <c r="A30" s="5">
        <f t="shared" si="4"/>
        <v>0.20000000000000004</v>
      </c>
      <c r="B30" s="6">
        <f t="shared" si="3"/>
        <v>0.25999999999999995</v>
      </c>
      <c r="C30" s="10">
        <f t="shared" si="0"/>
        <v>5.1999999999999998E-2</v>
      </c>
      <c r="D30" s="5">
        <f t="shared" si="1"/>
        <v>3.7142857142857144E-2</v>
      </c>
      <c r="E30" s="6">
        <f t="shared" si="2"/>
        <v>1.4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19" x14ac:dyDescent="0.3">
      <c r="A31" s="5">
        <f t="shared" si="4"/>
        <v>0.21000000000000005</v>
      </c>
      <c r="B31" s="6">
        <f t="shared" si="3"/>
        <v>0.24761904761904754</v>
      </c>
      <c r="C31" s="10">
        <f t="shared" si="0"/>
        <v>5.1999999999999998E-2</v>
      </c>
      <c r="D31" s="5">
        <f t="shared" si="1"/>
        <v>3.7142857142857144E-2</v>
      </c>
      <c r="E31" s="6">
        <f t="shared" si="2"/>
        <v>1.4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</row>
    <row r="32" spans="1:19" x14ac:dyDescent="0.3">
      <c r="A32" s="5">
        <f t="shared" si="4"/>
        <v>0.22000000000000006</v>
      </c>
      <c r="B32" s="6">
        <f t="shared" si="3"/>
        <v>0.2363636363636363</v>
      </c>
      <c r="C32" s="10">
        <f t="shared" si="0"/>
        <v>5.1999999999999998E-2</v>
      </c>
      <c r="D32" s="5">
        <f t="shared" si="1"/>
        <v>3.7142857142857144E-2</v>
      </c>
      <c r="E32" s="6">
        <f t="shared" si="2"/>
        <v>1.4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19" x14ac:dyDescent="0.3">
      <c r="A33" s="5">
        <f t="shared" si="4"/>
        <v>0.23000000000000007</v>
      </c>
      <c r="B33" s="6">
        <f t="shared" si="3"/>
        <v>0.22608695652173905</v>
      </c>
      <c r="C33" s="10">
        <f t="shared" si="0"/>
        <v>5.1999999999999998E-2</v>
      </c>
      <c r="D33" s="5">
        <f t="shared" si="1"/>
        <v>3.7142857142857144E-2</v>
      </c>
      <c r="E33" s="6">
        <f t="shared" si="2"/>
        <v>1.4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spans="1:19" x14ac:dyDescent="0.3">
      <c r="A34" s="5">
        <f t="shared" si="4"/>
        <v>0.24000000000000007</v>
      </c>
      <c r="B34" s="6">
        <f t="shared" si="3"/>
        <v>0.21666666666666659</v>
      </c>
      <c r="C34" s="10">
        <f t="shared" si="0"/>
        <v>5.1999999999999998E-2</v>
      </c>
      <c r="D34" s="5">
        <f t="shared" si="1"/>
        <v>3.7142857142857144E-2</v>
      </c>
      <c r="E34" s="6">
        <f t="shared" si="2"/>
        <v>1.4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x14ac:dyDescent="0.3">
      <c r="A35" s="5">
        <f t="shared" si="4"/>
        <v>0.25000000000000006</v>
      </c>
      <c r="B35" s="6">
        <f t="shared" si="3"/>
        <v>0.20799999999999993</v>
      </c>
      <c r="C35" s="10">
        <f t="shared" si="0"/>
        <v>5.1999999999999998E-2</v>
      </c>
      <c r="D35" s="5">
        <f t="shared" si="1"/>
        <v>3.7142857142857144E-2</v>
      </c>
      <c r="E35" s="6">
        <f t="shared" si="2"/>
        <v>1.4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3">
      <c r="A36" s="5">
        <f t="shared" si="4"/>
        <v>0.26000000000000006</v>
      </c>
      <c r="B36" s="6">
        <f t="shared" si="3"/>
        <v>0.19999999999999993</v>
      </c>
      <c r="C36" s="10">
        <f t="shared" si="0"/>
        <v>5.1999999999999998E-2</v>
      </c>
      <c r="D36" s="5">
        <f t="shared" si="1"/>
        <v>3.7142857142857144E-2</v>
      </c>
      <c r="E36" s="6">
        <f t="shared" si="2"/>
        <v>1.4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3">
      <c r="A37" s="5">
        <f t="shared" si="4"/>
        <v>0.27000000000000007</v>
      </c>
      <c r="B37" s="6">
        <f t="shared" si="3"/>
        <v>0.19259259259259254</v>
      </c>
      <c r="C37" s="10">
        <f t="shared" si="0"/>
        <v>5.1999999999999998E-2</v>
      </c>
      <c r="D37" s="5">
        <f t="shared" si="1"/>
        <v>3.7142857142857144E-2</v>
      </c>
      <c r="E37" s="6">
        <f t="shared" si="2"/>
        <v>1.4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3">
      <c r="A38" s="5">
        <f t="shared" si="4"/>
        <v>0.28000000000000008</v>
      </c>
      <c r="B38" s="6">
        <f t="shared" si="3"/>
        <v>0.18571428571428567</v>
      </c>
      <c r="C38" s="10">
        <f t="shared" si="0"/>
        <v>5.1999999999999998E-2</v>
      </c>
      <c r="D38" s="5">
        <f t="shared" si="1"/>
        <v>3.7142857142857144E-2</v>
      </c>
      <c r="E38" s="6">
        <f t="shared" si="2"/>
        <v>1.4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19" x14ac:dyDescent="0.3">
      <c r="A39" s="5">
        <f t="shared" si="4"/>
        <v>0.29000000000000009</v>
      </c>
      <c r="B39" s="6">
        <f t="shared" si="3"/>
        <v>0.17931034482758615</v>
      </c>
      <c r="C39" s="10">
        <f t="shared" si="0"/>
        <v>5.1999999999999998E-2</v>
      </c>
      <c r="D39" s="5">
        <f t="shared" si="1"/>
        <v>3.7142857142857144E-2</v>
      </c>
      <c r="E39" s="6">
        <f t="shared" si="2"/>
        <v>1.4</v>
      </c>
      <c r="F39" s="34"/>
      <c r="G39" s="34"/>
    </row>
    <row r="40" spans="1:19" x14ac:dyDescent="0.3">
      <c r="A40" s="5">
        <f t="shared" si="4"/>
        <v>0.3000000000000001</v>
      </c>
      <c r="B40" s="6">
        <f t="shared" si="3"/>
        <v>0.17333333333333326</v>
      </c>
      <c r="C40" s="10">
        <f t="shared" si="0"/>
        <v>5.1999999999999998E-2</v>
      </c>
      <c r="D40" s="5">
        <f t="shared" si="1"/>
        <v>3.7142857142857144E-2</v>
      </c>
      <c r="E40" s="6">
        <f t="shared" si="2"/>
        <v>1.4</v>
      </c>
      <c r="F40" s="34"/>
      <c r="G40" s="34"/>
    </row>
    <row r="41" spans="1:19" x14ac:dyDescent="0.3">
      <c r="A41" s="5">
        <f t="shared" si="4"/>
        <v>0.31000000000000011</v>
      </c>
      <c r="B41" s="6">
        <f t="shared" si="3"/>
        <v>0.1677419354838709</v>
      </c>
      <c r="C41" s="10">
        <f t="shared" si="0"/>
        <v>5.1999999999999998E-2</v>
      </c>
      <c r="D41" s="5">
        <f t="shared" si="1"/>
        <v>3.7142857142857144E-2</v>
      </c>
      <c r="E41" s="6">
        <f t="shared" si="2"/>
        <v>1.4</v>
      </c>
      <c r="F41" s="34"/>
      <c r="G41" s="34"/>
    </row>
    <row r="42" spans="1:19" x14ac:dyDescent="0.3">
      <c r="A42" s="5">
        <f t="shared" si="4"/>
        <v>0.32000000000000012</v>
      </c>
      <c r="B42" s="6">
        <f t="shared" si="3"/>
        <v>0.16249999999999992</v>
      </c>
      <c r="C42" s="10">
        <f t="shared" si="0"/>
        <v>5.1999999999999998E-2</v>
      </c>
      <c r="D42" s="5">
        <f t="shared" si="1"/>
        <v>3.7142857142857144E-2</v>
      </c>
      <c r="E42" s="6">
        <f t="shared" si="2"/>
        <v>1.4</v>
      </c>
      <c r="F42" s="34"/>
      <c r="G42" s="34"/>
    </row>
    <row r="43" spans="1:19" x14ac:dyDescent="0.3">
      <c r="A43" s="5">
        <f t="shared" si="4"/>
        <v>0.33000000000000013</v>
      </c>
      <c r="B43" s="6">
        <f t="shared" si="3"/>
        <v>0.15757575757575751</v>
      </c>
      <c r="C43" s="10">
        <f t="shared" si="0"/>
        <v>5.1999999999999998E-2</v>
      </c>
      <c r="D43" s="5">
        <f t="shared" si="1"/>
        <v>3.7142857142857144E-2</v>
      </c>
      <c r="E43" s="6">
        <f t="shared" si="2"/>
        <v>1.4</v>
      </c>
      <c r="F43" s="34"/>
      <c r="G43" s="34"/>
    </row>
    <row r="44" spans="1:19" x14ac:dyDescent="0.3">
      <c r="A44" s="5">
        <f t="shared" si="4"/>
        <v>0.34000000000000014</v>
      </c>
      <c r="B44" s="6">
        <f t="shared" si="3"/>
        <v>0.15294117647058816</v>
      </c>
      <c r="C44" s="10">
        <f t="shared" si="0"/>
        <v>5.1999999999999998E-2</v>
      </c>
      <c r="D44" s="5">
        <f t="shared" si="1"/>
        <v>3.7142857142857144E-2</v>
      </c>
      <c r="E44" s="6">
        <f t="shared" si="2"/>
        <v>1.4</v>
      </c>
    </row>
    <row r="45" spans="1:19" x14ac:dyDescent="0.3">
      <c r="A45" s="5">
        <f t="shared" si="4"/>
        <v>0.35000000000000014</v>
      </c>
      <c r="B45" s="6">
        <f t="shared" si="3"/>
        <v>0.14857142857142849</v>
      </c>
      <c r="C45" s="10">
        <f t="shared" si="0"/>
        <v>5.1999999999999998E-2</v>
      </c>
      <c r="D45" s="5">
        <f t="shared" si="1"/>
        <v>3.7142857142857144E-2</v>
      </c>
      <c r="E45" s="6">
        <f t="shared" si="2"/>
        <v>1.4</v>
      </c>
    </row>
    <row r="46" spans="1:19" x14ac:dyDescent="0.3">
      <c r="A46" s="34"/>
      <c r="B46" s="37"/>
      <c r="C46" s="34"/>
      <c r="D46" s="34"/>
      <c r="E46" s="34"/>
    </row>
  </sheetData>
  <pageMargins left="0.7" right="0.7" top="0.78740157499999996" bottom="0.78740157499999996" header="0.3" footer="0.3"/>
  <pageSetup paperSize="9" scale="6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4"/>
  <sheetViews>
    <sheetView topLeftCell="A31" workbookViewId="0">
      <selection activeCell="J2" sqref="J2"/>
    </sheetView>
  </sheetViews>
  <sheetFormatPr baseColWidth="10" defaultRowHeight="16.5" x14ac:dyDescent="0.3"/>
  <cols>
    <col min="1" max="1" width="33.7109375" style="1" customWidth="1"/>
    <col min="2" max="16384" width="11.42578125" style="1"/>
  </cols>
  <sheetData>
    <row r="1" spans="1:17" ht="25.5" customHeight="1" x14ac:dyDescent="0.3">
      <c r="A1" s="158" t="str">
        <f>Analyse!A1</f>
        <v>Zimmerei, Frauenfeld, TG</v>
      </c>
      <c r="B1" s="158"/>
      <c r="C1" s="158"/>
      <c r="D1" s="158"/>
      <c r="E1" s="158"/>
      <c r="F1" s="158"/>
      <c r="G1" s="158"/>
      <c r="N1" s="79" t="s">
        <v>153</v>
      </c>
      <c r="O1" s="79" t="s">
        <v>154</v>
      </c>
      <c r="P1" s="79" t="s">
        <v>155</v>
      </c>
      <c r="Q1" s="79" t="s">
        <v>156</v>
      </c>
    </row>
    <row r="2" spans="1:17" ht="20.25" x14ac:dyDescent="0.3">
      <c r="A2" s="2" t="str">
        <f>Analyse!A2</f>
        <v>Bilanzen</v>
      </c>
      <c r="B2" s="3">
        <f>Analyse!B2</f>
        <v>2014</v>
      </c>
      <c r="C2" s="3">
        <f>Analyse!C2</f>
        <v>2015</v>
      </c>
      <c r="D2" s="3">
        <f>Analyse!D2</f>
        <v>2016</v>
      </c>
      <c r="E2" s="3">
        <f>Analyse!E2</f>
        <v>2017</v>
      </c>
      <c r="F2" s="3">
        <f>Analyse!F2</f>
        <v>2018</v>
      </c>
      <c r="G2" s="3">
        <f>Analyse!G2</f>
        <v>2019</v>
      </c>
      <c r="I2" s="1">
        <v>1</v>
      </c>
      <c r="J2" s="1">
        <f>COUNTIF($B$3:$G$64,I2)</f>
        <v>50</v>
      </c>
      <c r="K2" s="80">
        <f>J2/$J$11</f>
        <v>0.31847133757961782</v>
      </c>
      <c r="L2" s="8">
        <f>LOG(I3)-LOG(I2)</f>
        <v>0.3010299956639812</v>
      </c>
      <c r="N2" s="9">
        <f>-K2/2</f>
        <v>-0.15923566878980891</v>
      </c>
      <c r="O2" s="9">
        <f>K2/2</f>
        <v>0.15923566878980891</v>
      </c>
      <c r="P2" s="9">
        <f>-L2/2</f>
        <v>-0.1505149978319906</v>
      </c>
      <c r="Q2" s="9">
        <f>L2/2</f>
        <v>0.1505149978319906</v>
      </c>
    </row>
    <row r="3" spans="1:17" x14ac:dyDescent="0.3">
      <c r="A3" s="1" t="str">
        <f>Analyse!A5</f>
        <v>Liquide Mittel</v>
      </c>
      <c r="B3" s="148" t="str">
        <f>LEFT(Analyse!B5,1)</f>
        <v>6</v>
      </c>
      <c r="C3" s="148" t="str">
        <f>LEFT(Analyse!C5,1)</f>
        <v>4</v>
      </c>
      <c r="D3" s="148" t="str">
        <f>LEFT(Analyse!D5,1)</f>
        <v>6</v>
      </c>
      <c r="E3" s="148" t="str">
        <f>LEFT(Analyse!E5,1)</f>
        <v>6</v>
      </c>
      <c r="F3" s="148" t="str">
        <f>LEFT(Analyse!F5,1)</f>
        <v>5</v>
      </c>
      <c r="G3" s="148" t="str">
        <f>LEFT(Analyse!G5,1)</f>
        <v>6</v>
      </c>
      <c r="I3" s="1">
        <v>2</v>
      </c>
      <c r="J3" s="125">
        <f t="shared" ref="J3:J10" si="0">COUNTIF($B$3:$G$64,I3)</f>
        <v>29</v>
      </c>
      <c r="K3" s="80">
        <f t="shared" ref="K3:K10" si="1">J3/$J$11</f>
        <v>0.18471337579617833</v>
      </c>
      <c r="L3" s="8">
        <f t="shared" ref="L3:L10" si="2">LOG(I4)-LOG(I3)</f>
        <v>0.17609125905568124</v>
      </c>
      <c r="N3" s="9">
        <f t="shared" ref="N3:N10" si="3">-K3/2</f>
        <v>-9.2356687898089165E-2</v>
      </c>
      <c r="O3" s="9">
        <f t="shared" ref="O3:O10" si="4">K3/2</f>
        <v>9.2356687898089165E-2</v>
      </c>
      <c r="P3" s="9">
        <f t="shared" ref="P3:P10" si="5">-L3/2</f>
        <v>-8.8045629527840619E-2</v>
      </c>
      <c r="Q3" s="9">
        <f t="shared" ref="Q3:Q10" si="6">L3/2</f>
        <v>8.8045629527840619E-2</v>
      </c>
    </row>
    <row r="4" spans="1:17" x14ac:dyDescent="0.3">
      <c r="A4" s="125" t="str">
        <f>Analyse!A6</f>
        <v>Forderungen aus L&amp;L</v>
      </c>
      <c r="B4" s="148" t="str">
        <f>LEFT(Analyse!B6,1)</f>
        <v>3</v>
      </c>
      <c r="C4" s="148" t="str">
        <f>LEFT(Analyse!C6,1)</f>
        <v>3</v>
      </c>
      <c r="D4" s="148" t="str">
        <f>LEFT(Analyse!D6,1)</f>
        <v>4</v>
      </c>
      <c r="E4" s="148" t="str">
        <f>LEFT(Analyse!E6,1)</f>
        <v>4</v>
      </c>
      <c r="F4" s="148" t="str">
        <f>LEFT(Analyse!F6,1)</f>
        <v>5</v>
      </c>
      <c r="G4" s="148" t="str">
        <f>LEFT(Analyse!G6,1)</f>
        <v>4</v>
      </c>
      <c r="I4" s="1">
        <v>3</v>
      </c>
      <c r="J4" s="125">
        <f t="shared" si="0"/>
        <v>26</v>
      </c>
      <c r="K4" s="80">
        <f t="shared" si="1"/>
        <v>0.16560509554140126</v>
      </c>
      <c r="L4" s="8">
        <f t="shared" si="2"/>
        <v>0.12493873660829996</v>
      </c>
      <c r="N4" s="9">
        <f t="shared" si="3"/>
        <v>-8.2802547770700632E-2</v>
      </c>
      <c r="O4" s="9">
        <f t="shared" si="4"/>
        <v>8.2802547770700632E-2</v>
      </c>
      <c r="P4" s="9">
        <f t="shared" si="5"/>
        <v>-6.246936830414998E-2</v>
      </c>
      <c r="Q4" s="9">
        <f t="shared" si="6"/>
        <v>6.246936830414998E-2</v>
      </c>
    </row>
    <row r="5" spans="1:17" x14ac:dyDescent="0.3">
      <c r="A5" s="125" t="str">
        <f>Analyse!A7</f>
        <v>Übrige Forderungen</v>
      </c>
      <c r="B5" s="148" t="str">
        <f>LEFT(Analyse!B7,1)</f>
        <v>1</v>
      </c>
      <c r="C5" s="148" t="str">
        <f>LEFT(Analyse!C7,1)</f>
        <v>1</v>
      </c>
      <c r="D5" s="148" t="str">
        <f>LEFT(Analyse!D7,1)</f>
        <v>2</v>
      </c>
      <c r="E5" s="148" t="str">
        <f>LEFT(Analyse!E7,1)</f>
        <v>2</v>
      </c>
      <c r="F5" s="148" t="str">
        <f>LEFT(Analyse!F7,1)</f>
        <v>2</v>
      </c>
      <c r="G5" s="148" t="str">
        <f>LEFT(Analyse!G7,1)</f>
        <v>2</v>
      </c>
      <c r="I5" s="1">
        <v>4</v>
      </c>
      <c r="J5" s="125">
        <f t="shared" si="0"/>
        <v>22</v>
      </c>
      <c r="K5" s="80">
        <f t="shared" si="1"/>
        <v>0.14012738853503184</v>
      </c>
      <c r="L5" s="8">
        <f t="shared" si="2"/>
        <v>9.6910013008056461E-2</v>
      </c>
      <c r="N5" s="9">
        <f t="shared" si="3"/>
        <v>-7.0063694267515922E-2</v>
      </c>
      <c r="O5" s="9">
        <f t="shared" si="4"/>
        <v>7.0063694267515922E-2</v>
      </c>
      <c r="P5" s="9">
        <f t="shared" si="5"/>
        <v>-4.8455006504028231E-2</v>
      </c>
      <c r="Q5" s="9">
        <f t="shared" si="6"/>
        <v>4.8455006504028231E-2</v>
      </c>
    </row>
    <row r="6" spans="1:17" x14ac:dyDescent="0.3">
      <c r="A6" s="125" t="str">
        <f>Analyse!A8</f>
        <v>Vorräte</v>
      </c>
      <c r="B6" s="148" t="str">
        <f>LEFT(Analyse!B8,1)</f>
        <v>4</v>
      </c>
      <c r="C6" s="148" t="str">
        <f>LEFT(Analyse!C8,1)</f>
        <v>2</v>
      </c>
      <c r="D6" s="148" t="str">
        <f>LEFT(Analyse!D8,1)</f>
        <v>3</v>
      </c>
      <c r="E6" s="148" t="str">
        <f>LEFT(Analyse!E8,1)</f>
        <v>1</v>
      </c>
      <c r="F6" s="148" t="str">
        <f>LEFT(Analyse!F8,1)</f>
        <v>1</v>
      </c>
      <c r="G6" s="148" t="str">
        <f>LEFT(Analyse!G8,1)</f>
        <v>1</v>
      </c>
      <c r="I6" s="1">
        <v>5</v>
      </c>
      <c r="J6" s="125">
        <f t="shared" si="0"/>
        <v>14</v>
      </c>
      <c r="K6" s="80">
        <f t="shared" si="1"/>
        <v>8.9171974522292988E-2</v>
      </c>
      <c r="L6" s="8">
        <f t="shared" si="2"/>
        <v>7.9181246047624776E-2</v>
      </c>
      <c r="N6" s="9">
        <f t="shared" si="3"/>
        <v>-4.4585987261146494E-2</v>
      </c>
      <c r="O6" s="9">
        <f t="shared" si="4"/>
        <v>4.4585987261146494E-2</v>
      </c>
      <c r="P6" s="9">
        <f t="shared" si="5"/>
        <v>-3.9590623023812388E-2</v>
      </c>
      <c r="Q6" s="9">
        <f t="shared" si="6"/>
        <v>3.9590623023812388E-2</v>
      </c>
    </row>
    <row r="7" spans="1:17" x14ac:dyDescent="0.3">
      <c r="A7" s="125" t="str">
        <f>Analyse!A9</f>
        <v>Angefangene Arbeiten</v>
      </c>
      <c r="B7" s="148" t="str">
        <f>LEFT(Analyse!B9,1)</f>
        <v>0</v>
      </c>
      <c r="C7" s="148" t="str">
        <f>LEFT(Analyse!C9,1)</f>
        <v>0</v>
      </c>
      <c r="D7" s="148" t="str">
        <f>LEFT(Analyse!D9,1)</f>
        <v>0</v>
      </c>
      <c r="E7" s="148" t="str">
        <f>LEFT(Analyse!E9,1)</f>
        <v>0</v>
      </c>
      <c r="F7" s="148" t="str">
        <f>LEFT(Analyse!F9,1)</f>
        <v>0</v>
      </c>
      <c r="G7" s="148" t="str">
        <f>LEFT(Analyse!G9,1)</f>
        <v>0</v>
      </c>
      <c r="I7" s="1">
        <v>6</v>
      </c>
      <c r="J7" s="125">
        <f t="shared" si="0"/>
        <v>7</v>
      </c>
      <c r="K7" s="80">
        <f t="shared" si="1"/>
        <v>4.4585987261146494E-2</v>
      </c>
      <c r="L7" s="8">
        <f t="shared" si="2"/>
        <v>6.6946789630613179E-2</v>
      </c>
      <c r="N7" s="9">
        <f t="shared" si="3"/>
        <v>-2.2292993630573247E-2</v>
      </c>
      <c r="O7" s="9">
        <f t="shared" si="4"/>
        <v>2.2292993630573247E-2</v>
      </c>
      <c r="P7" s="9">
        <f t="shared" si="5"/>
        <v>-3.347339481530659E-2</v>
      </c>
      <c r="Q7" s="9">
        <f t="shared" si="6"/>
        <v>3.347339481530659E-2</v>
      </c>
    </row>
    <row r="8" spans="1:17" x14ac:dyDescent="0.3">
      <c r="A8" s="125" t="str">
        <f>Analyse!A10</f>
        <v>Vorauszahlungen</v>
      </c>
      <c r="B8" s="148" t="str">
        <f>LEFT(Analyse!B10,1)</f>
        <v>0</v>
      </c>
      <c r="C8" s="148" t="str">
        <f>LEFT(Analyse!C10,1)</f>
        <v>0</v>
      </c>
      <c r="D8" s="148" t="str">
        <f>LEFT(Analyse!D10,1)</f>
        <v>0</v>
      </c>
      <c r="E8" s="148" t="str">
        <f>LEFT(Analyse!E10,1)</f>
        <v>0</v>
      </c>
      <c r="F8" s="148" t="str">
        <f>LEFT(Analyse!F10,1)</f>
        <v>0</v>
      </c>
      <c r="G8" s="148" t="str">
        <f>LEFT(Analyse!G10,1)</f>
        <v>0</v>
      </c>
      <c r="I8" s="1">
        <v>7</v>
      </c>
      <c r="J8" s="125">
        <f t="shared" si="0"/>
        <v>3</v>
      </c>
      <c r="K8" s="80">
        <f t="shared" si="1"/>
        <v>1.9108280254777069E-2</v>
      </c>
      <c r="L8" s="8">
        <f t="shared" si="2"/>
        <v>5.7991946977686726E-2</v>
      </c>
      <c r="N8" s="9">
        <f t="shared" si="3"/>
        <v>-9.5541401273885346E-3</v>
      </c>
      <c r="O8" s="9">
        <f t="shared" si="4"/>
        <v>9.5541401273885346E-3</v>
      </c>
      <c r="P8" s="9">
        <f t="shared" si="5"/>
        <v>-2.8995973488843363E-2</v>
      </c>
      <c r="Q8" s="9">
        <f t="shared" si="6"/>
        <v>2.8995973488843363E-2</v>
      </c>
    </row>
    <row r="9" spans="1:17" x14ac:dyDescent="0.3">
      <c r="A9" s="125" t="str">
        <f>Analyse!A11</f>
        <v>Aktive Rechnungsabgrenzung Zinsen</v>
      </c>
      <c r="B9" s="148" t="str">
        <f>LEFT(Analyse!B11,1)</f>
        <v>0</v>
      </c>
      <c r="C9" s="148" t="str">
        <f>LEFT(Analyse!C11,1)</f>
        <v>0</v>
      </c>
      <c r="D9" s="148" t="str">
        <f>LEFT(Analyse!D11,1)</f>
        <v>0</v>
      </c>
      <c r="E9" s="148" t="str">
        <f>LEFT(Analyse!E11,1)</f>
        <v>0</v>
      </c>
      <c r="F9" s="148" t="str">
        <f>LEFT(Analyse!F11,1)</f>
        <v>0</v>
      </c>
      <c r="G9" s="148" t="str">
        <f>LEFT(Analyse!G11,1)</f>
        <v>0</v>
      </c>
      <c r="I9" s="1">
        <v>8</v>
      </c>
      <c r="J9" s="125">
        <f t="shared" si="0"/>
        <v>6</v>
      </c>
      <c r="K9" s="80">
        <f t="shared" si="1"/>
        <v>3.8216560509554139E-2</v>
      </c>
      <c r="L9" s="8">
        <f t="shared" si="2"/>
        <v>5.1152522447381332E-2</v>
      </c>
      <c r="N9" s="9">
        <f t="shared" si="3"/>
        <v>-1.9108280254777069E-2</v>
      </c>
      <c r="O9" s="9">
        <f t="shared" si="4"/>
        <v>1.9108280254777069E-2</v>
      </c>
      <c r="P9" s="9">
        <f t="shared" si="5"/>
        <v>-2.5576261223690666E-2</v>
      </c>
      <c r="Q9" s="9">
        <f t="shared" si="6"/>
        <v>2.5576261223690666E-2</v>
      </c>
    </row>
    <row r="10" spans="1:17" x14ac:dyDescent="0.3">
      <c r="A10" s="125" t="str">
        <f>Analyse!A12</f>
        <v>Übrige aktive Rechnungsabgrenzung</v>
      </c>
      <c r="B10" s="148" t="str">
        <f>LEFT(Analyse!B12,1)</f>
        <v>3</v>
      </c>
      <c r="C10" s="148" t="str">
        <f>LEFT(Analyse!C12,1)</f>
        <v>1</v>
      </c>
      <c r="D10" s="148" t="str">
        <f>LEFT(Analyse!D12,1)</f>
        <v>1</v>
      </c>
      <c r="E10" s="148" t="str">
        <f>LEFT(Analyse!E12,1)</f>
        <v>3</v>
      </c>
      <c r="F10" s="148" t="str">
        <f>LEFT(Analyse!F12,1)</f>
        <v>4</v>
      </c>
      <c r="G10" s="148" t="str">
        <f>LEFT(Analyse!G12,1)</f>
        <v>5</v>
      </c>
      <c r="I10" s="1">
        <v>9</v>
      </c>
      <c r="J10" s="125">
        <f t="shared" si="0"/>
        <v>0</v>
      </c>
      <c r="K10" s="80">
        <f t="shared" si="1"/>
        <v>0</v>
      </c>
      <c r="L10" s="8">
        <f t="shared" si="2"/>
        <v>4.5757490560675129E-2</v>
      </c>
      <c r="N10" s="9">
        <f t="shared" si="3"/>
        <v>0</v>
      </c>
      <c r="O10" s="9">
        <f t="shared" si="4"/>
        <v>0</v>
      </c>
      <c r="P10" s="9">
        <f t="shared" si="5"/>
        <v>-2.2878745280337565E-2</v>
      </c>
      <c r="Q10" s="9">
        <f t="shared" si="6"/>
        <v>2.2878745280337565E-2</v>
      </c>
    </row>
    <row r="11" spans="1:17" x14ac:dyDescent="0.3">
      <c r="A11" s="125" t="str">
        <f>Analyse!A13</f>
        <v>Stille Reserven Umlaufvermögen</v>
      </c>
      <c r="B11" s="148" t="str">
        <f>LEFT(Analyse!B13,1)</f>
        <v>1</v>
      </c>
      <c r="C11" s="148" t="str">
        <f>LEFT(Analyse!C13,1)</f>
        <v>7</v>
      </c>
      <c r="D11" s="148" t="str">
        <f>LEFT(Analyse!D13,1)</f>
        <v>5</v>
      </c>
      <c r="E11" s="148" t="str">
        <f>LEFT(Analyse!E13,1)</f>
        <v>3</v>
      </c>
      <c r="F11" s="148" t="str">
        <f>LEFT(Analyse!F13,1)</f>
        <v>0</v>
      </c>
      <c r="G11" s="148" t="str">
        <f>LEFT(Analyse!G13,1)</f>
        <v>0</v>
      </c>
      <c r="I11" s="1">
        <v>10</v>
      </c>
      <c r="J11" s="81">
        <f>SUM(J2:J10)</f>
        <v>157</v>
      </c>
    </row>
    <row r="12" spans="1:17" x14ac:dyDescent="0.3">
      <c r="A12" s="125" t="str">
        <f>Analyse!A15</f>
        <v>Mobile Sachanlagen</v>
      </c>
      <c r="B12" s="148" t="str">
        <f>LEFT(Analyse!B15,1)</f>
        <v>1</v>
      </c>
      <c r="C12" s="148" t="str">
        <f>LEFT(Analyse!C15,1)</f>
        <v>1</v>
      </c>
      <c r="D12" s="148" t="str">
        <f>LEFT(Analyse!D15,1)</f>
        <v>1</v>
      </c>
      <c r="E12" s="148" t="str">
        <f>LEFT(Analyse!E15,1)</f>
        <v>1</v>
      </c>
      <c r="F12" s="148" t="str">
        <f>LEFT(Analyse!F15,1)</f>
        <v>2</v>
      </c>
      <c r="G12" s="148" t="str">
        <f>LEFT(Analyse!G15,1)</f>
        <v>2</v>
      </c>
    </row>
    <row r="13" spans="1:17" x14ac:dyDescent="0.3">
      <c r="A13" s="125" t="str">
        <f>Analyse!A16</f>
        <v>Anlagen in Leasing</v>
      </c>
      <c r="B13" s="148" t="str">
        <f>LEFT(Analyse!B16,1)</f>
        <v>1</v>
      </c>
      <c r="C13" s="148" t="str">
        <f>LEFT(Analyse!C16,1)</f>
        <v>1</v>
      </c>
      <c r="D13" s="148" t="str">
        <f>LEFT(Analyse!D16,1)</f>
        <v>1</v>
      </c>
      <c r="E13" s="148" t="str">
        <f>LEFT(Analyse!E16,1)</f>
        <v>1</v>
      </c>
      <c r="F13" s="148" t="str">
        <f>LEFT(Analyse!F16,1)</f>
        <v>1</v>
      </c>
      <c r="G13" s="148" t="str">
        <f>LEFT(Analyse!G16,1)</f>
        <v>1</v>
      </c>
    </row>
    <row r="14" spans="1:17" x14ac:dyDescent="0.3">
      <c r="A14" s="125" t="str">
        <f>Analyse!A17</f>
        <v>Immobile Sachanlagen</v>
      </c>
      <c r="B14" s="148" t="str">
        <f>LEFT(Analyse!B17,1)</f>
        <v>1</v>
      </c>
      <c r="C14" s="148" t="str">
        <f>LEFT(Analyse!C17,1)</f>
        <v>1</v>
      </c>
      <c r="D14" s="148" t="str">
        <f>LEFT(Analyse!D17,1)</f>
        <v>1</v>
      </c>
      <c r="E14" s="148" t="str">
        <f>LEFT(Analyse!E17,1)</f>
        <v>1</v>
      </c>
      <c r="F14" s="148" t="str">
        <f>LEFT(Analyse!F17,1)</f>
        <v>1</v>
      </c>
      <c r="G14" s="148" t="str">
        <f>LEFT(Analyse!G17,1)</f>
        <v>1</v>
      </c>
    </row>
    <row r="15" spans="1:17" x14ac:dyDescent="0.3">
      <c r="A15" s="125" t="str">
        <f>Analyse!A18</f>
        <v>Immaterielle Sachanlagen</v>
      </c>
      <c r="B15" s="148" t="str">
        <f>LEFT(Analyse!B18,1)</f>
        <v>3</v>
      </c>
      <c r="C15" s="148" t="str">
        <f>LEFT(Analyse!C18,1)</f>
        <v>3</v>
      </c>
      <c r="D15" s="148" t="str">
        <f>LEFT(Analyse!D18,1)</f>
        <v>2</v>
      </c>
      <c r="E15" s="148" t="str">
        <f>LEFT(Analyse!E18,1)</f>
        <v>2</v>
      </c>
      <c r="F15" s="148" t="str">
        <f>LEFT(Analyse!F18,1)</f>
        <v>2</v>
      </c>
      <c r="G15" s="148" t="str">
        <f>LEFT(Analyse!G18,1)</f>
        <v>2</v>
      </c>
    </row>
    <row r="16" spans="1:17" x14ac:dyDescent="0.3">
      <c r="A16" s="125" t="str">
        <f>Analyse!A19</f>
        <v>Finanzielle Sachanlagen</v>
      </c>
      <c r="B16" s="148" t="str">
        <f>LEFT(Analyse!B19,1)</f>
        <v>1</v>
      </c>
      <c r="C16" s="148" t="str">
        <f>LEFT(Analyse!C19,1)</f>
        <v>1</v>
      </c>
      <c r="D16" s="148" t="str">
        <f>LEFT(Analyse!D19,1)</f>
        <v>1</v>
      </c>
      <c r="E16" s="148" t="str">
        <f>LEFT(Analyse!E19,1)</f>
        <v>1</v>
      </c>
      <c r="F16" s="148" t="str">
        <f>LEFT(Analyse!F19,1)</f>
        <v>1</v>
      </c>
      <c r="G16" s="148" t="str">
        <f>LEFT(Analyse!G19,1)</f>
        <v>1</v>
      </c>
    </row>
    <row r="17" spans="1:7" x14ac:dyDescent="0.3">
      <c r="A17" s="125" t="str">
        <f>Analyse!A20</f>
        <v>Forderungen gegen. Nahestehenden</v>
      </c>
      <c r="B17" s="148" t="str">
        <f>LEFT(Analyse!B20,1)</f>
        <v>0</v>
      </c>
      <c r="C17" s="148" t="str">
        <f>LEFT(Analyse!C20,1)</f>
        <v>0</v>
      </c>
      <c r="D17" s="148" t="str">
        <f>LEFT(Analyse!D20,1)</f>
        <v>0</v>
      </c>
      <c r="E17" s="148" t="str">
        <f>LEFT(Analyse!E20,1)</f>
        <v>0</v>
      </c>
      <c r="F17" s="148" t="str">
        <f>LEFT(Analyse!F20,1)</f>
        <v>0</v>
      </c>
      <c r="G17" s="148" t="str">
        <f>LEFT(Analyse!G20,1)</f>
        <v>0</v>
      </c>
    </row>
    <row r="18" spans="1:7" x14ac:dyDescent="0.3">
      <c r="A18" s="125" t="str">
        <f>Analyse!A21</f>
        <v>Stille Reserven Anlagevermögen</v>
      </c>
      <c r="B18" s="148" t="str">
        <f>LEFT(Analyse!B21,1)</f>
        <v>4</v>
      </c>
      <c r="C18" s="148" t="str">
        <f>LEFT(Analyse!C21,1)</f>
        <v>4</v>
      </c>
      <c r="D18" s="148" t="str">
        <f>LEFT(Analyse!D21,1)</f>
        <v>5</v>
      </c>
      <c r="E18" s="148" t="str">
        <f>LEFT(Analyse!E21,1)</f>
        <v>4</v>
      </c>
      <c r="F18" s="148" t="str">
        <f>LEFT(Analyse!F21,1)</f>
        <v>3</v>
      </c>
      <c r="G18" s="148" t="str">
        <f>LEFT(Analyse!G21,1)</f>
        <v>3</v>
      </c>
    </row>
    <row r="19" spans="1:7" x14ac:dyDescent="0.3">
      <c r="A19" s="125" t="str">
        <f>Analyse!A27</f>
        <v>Verbindlichkeiten aus L&amp;L</v>
      </c>
      <c r="B19" s="148" t="str">
        <f>LEFT(Analyse!B27,1)</f>
        <v>4</v>
      </c>
      <c r="C19" s="148" t="str">
        <f>LEFT(Analyse!C27,1)</f>
        <v>2</v>
      </c>
      <c r="D19" s="148" t="str">
        <f>LEFT(Analyse!D27,1)</f>
        <v>1</v>
      </c>
      <c r="E19" s="148" t="str">
        <f>LEFT(Analyse!E27,1)</f>
        <v>1</v>
      </c>
      <c r="F19" s="148" t="str">
        <f>LEFT(Analyse!F27,1)</f>
        <v>3</v>
      </c>
      <c r="G19" s="148" t="str">
        <f>LEFT(Analyse!G27,1)</f>
        <v>3</v>
      </c>
    </row>
    <row r="20" spans="1:7" x14ac:dyDescent="0.3">
      <c r="A20" s="125" t="str">
        <f>Analyse!A28</f>
        <v>übrige kurzfristige Verbindlichkeiten</v>
      </c>
      <c r="B20" s="148" t="str">
        <f>LEFT(Analyse!B28,1)</f>
        <v>0</v>
      </c>
      <c r="C20" s="148" t="str">
        <f>LEFT(Analyse!C28,1)</f>
        <v>0</v>
      </c>
      <c r="D20" s="148" t="str">
        <f>LEFT(Analyse!D28,1)</f>
        <v>0</v>
      </c>
      <c r="E20" s="148" t="str">
        <f>LEFT(Analyse!E28,1)</f>
        <v>0</v>
      </c>
      <c r="F20" s="148" t="str">
        <f>LEFT(Analyse!F28,1)</f>
        <v>0</v>
      </c>
      <c r="G20" s="148" t="str">
        <f>LEFT(Analyse!G28,1)</f>
        <v>0</v>
      </c>
    </row>
    <row r="21" spans="1:7" x14ac:dyDescent="0.3">
      <c r="A21" s="125" t="str">
        <f>Analyse!A29</f>
        <v>Finanzverbindlichkeiten kurfristig</v>
      </c>
      <c r="B21" s="148" t="str">
        <f>LEFT(Analyse!B29,1)</f>
        <v>0</v>
      </c>
      <c r="C21" s="148" t="str">
        <f>LEFT(Analyse!C29,1)</f>
        <v>0</v>
      </c>
      <c r="D21" s="148" t="str">
        <f>LEFT(Analyse!D29,1)</f>
        <v>0</v>
      </c>
      <c r="E21" s="148" t="str">
        <f>LEFT(Analyse!E29,1)</f>
        <v>0</v>
      </c>
      <c r="F21" s="148" t="str">
        <f>LEFT(Analyse!F29,1)</f>
        <v>0</v>
      </c>
      <c r="G21" s="148" t="str">
        <f>LEFT(Analyse!G29,1)</f>
        <v>0</v>
      </c>
    </row>
    <row r="22" spans="1:7" x14ac:dyDescent="0.3">
      <c r="A22" s="125" t="str">
        <f>Analyse!A30</f>
        <v>Passive Rechnungsabgrenzung Zinsen</v>
      </c>
      <c r="B22" s="148" t="str">
        <f>LEFT(Analyse!B30,1)</f>
        <v/>
      </c>
      <c r="C22" s="148" t="str">
        <f>LEFT(Analyse!C30,1)</f>
        <v>0</v>
      </c>
      <c r="D22" s="148" t="str">
        <f>LEFT(Analyse!D30,1)</f>
        <v>0</v>
      </c>
      <c r="E22" s="148" t="str">
        <f>LEFT(Analyse!E30,1)</f>
        <v>0</v>
      </c>
      <c r="F22" s="148" t="str">
        <f>LEFT(Analyse!F30,1)</f>
        <v>0</v>
      </c>
      <c r="G22" s="148" t="str">
        <f>LEFT(Analyse!G30,1)</f>
        <v>0</v>
      </c>
    </row>
    <row r="23" spans="1:7" x14ac:dyDescent="0.3">
      <c r="A23" s="125" t="str">
        <f>Analyse!A31</f>
        <v>Übrige passive Rechnungsabgrenzung</v>
      </c>
      <c r="B23" s="148" t="str">
        <f>LEFT(Analyse!B31,1)</f>
        <v>6</v>
      </c>
      <c r="C23" s="148" t="str">
        <f>LEFT(Analyse!C31,1)</f>
        <v>1</v>
      </c>
      <c r="D23" s="148" t="str">
        <f>LEFT(Analyse!D31,1)</f>
        <v>1</v>
      </c>
      <c r="E23" s="148" t="str">
        <f>LEFT(Analyse!E31,1)</f>
        <v>1</v>
      </c>
      <c r="F23" s="148" t="str">
        <f>LEFT(Analyse!F31,1)</f>
        <v>6</v>
      </c>
      <c r="G23" s="148" t="str">
        <f>LEFT(Analyse!G31,1)</f>
        <v>7</v>
      </c>
    </row>
    <row r="24" spans="1:7" x14ac:dyDescent="0.3">
      <c r="A24" s="125" t="str">
        <f>Analyse!A32</f>
        <v>Stille Reserven kurzfristige Verbindlichkeiten</v>
      </c>
      <c r="B24" s="148" t="str">
        <f>LEFT(Analyse!B32,1)</f>
        <v>0</v>
      </c>
      <c r="C24" s="148" t="str">
        <f>LEFT(Analyse!C32,1)</f>
        <v>0</v>
      </c>
      <c r="D24" s="148" t="str">
        <f>LEFT(Analyse!D32,1)</f>
        <v>0</v>
      </c>
      <c r="E24" s="148" t="str">
        <f>LEFT(Analyse!E32,1)</f>
        <v>0</v>
      </c>
      <c r="F24" s="148" t="str">
        <f>LEFT(Analyse!F32,1)</f>
        <v>0</v>
      </c>
      <c r="G24" s="148" t="str">
        <f>LEFT(Analyse!G32,1)</f>
        <v>0</v>
      </c>
    </row>
    <row r="25" spans="1:7" x14ac:dyDescent="0.3">
      <c r="A25" s="125" t="str">
        <f>Analyse!A33</f>
        <v>Kurzfristige Verbindlichkeiten vor Dividenden</v>
      </c>
      <c r="B25" s="148" t="str">
        <f>LEFT(Analyse!B33,1)</f>
        <v>5</v>
      </c>
      <c r="C25" s="148" t="str">
        <f>LEFT(Analyse!C33,1)</f>
        <v>4</v>
      </c>
      <c r="D25" s="148" t="str">
        <f>LEFT(Analyse!D33,1)</f>
        <v>3</v>
      </c>
      <c r="E25" s="148" t="str">
        <f>LEFT(Analyse!E33,1)</f>
        <v>3</v>
      </c>
      <c r="F25" s="148" t="str">
        <f>LEFT(Analyse!F33,1)</f>
        <v>3</v>
      </c>
      <c r="G25" s="148" t="str">
        <f>LEFT(Analyse!G33,1)</f>
        <v>3</v>
      </c>
    </row>
    <row r="26" spans="1:7" x14ac:dyDescent="0.3">
      <c r="A26" s="125" t="str">
        <f>Analyse!A34</f>
        <v>Verbindlichkeiten aus Ausschüttungen</v>
      </c>
      <c r="B26" s="148" t="str">
        <f>LEFT(Analyse!B34,1)</f>
        <v>0</v>
      </c>
      <c r="C26" s="148" t="str">
        <f>LEFT(Analyse!C34,1)</f>
        <v>0</v>
      </c>
      <c r="D26" s="148" t="str">
        <f>LEFT(Analyse!D34,1)</f>
        <v>2</v>
      </c>
      <c r="E26" s="148" t="str">
        <f>LEFT(Analyse!E34,1)</f>
        <v>2</v>
      </c>
      <c r="F26" s="148" t="str">
        <f>LEFT(Analyse!F34,1)</f>
        <v>2</v>
      </c>
      <c r="G26" s="148" t="str">
        <f>LEFT(Analyse!G34,1)</f>
        <v>2</v>
      </c>
    </row>
    <row r="27" spans="1:7" x14ac:dyDescent="0.3">
      <c r="A27" s="125" t="str">
        <f>Analyse!A36</f>
        <v>Langfr. oper. Finanzverbindlichkeiten</v>
      </c>
      <c r="B27" s="148" t="str">
        <f>LEFT(Analyse!B36,1)</f>
        <v>2</v>
      </c>
      <c r="C27" s="148" t="str">
        <f>LEFT(Analyse!C36,1)</f>
        <v>2</v>
      </c>
      <c r="D27" s="148" t="str">
        <f>LEFT(Analyse!D36,1)</f>
        <v>2</v>
      </c>
      <c r="E27" s="148" t="str">
        <f>LEFT(Analyse!E36,1)</f>
        <v>1</v>
      </c>
      <c r="F27" s="148" t="str">
        <f>LEFT(Analyse!F36,1)</f>
        <v>1</v>
      </c>
      <c r="G27" s="148" t="str">
        <f>LEFT(Analyse!G36,1)</f>
        <v>1</v>
      </c>
    </row>
    <row r="28" spans="1:7" x14ac:dyDescent="0.3">
      <c r="A28" s="125" t="str">
        <f>Analyse!A37</f>
        <v>Leasingverbindlichkeiten</v>
      </c>
      <c r="B28" s="148" t="str">
        <f>LEFT(Analyse!B37,1)</f>
        <v>0</v>
      </c>
      <c r="C28" s="148" t="str">
        <f>LEFT(Analyse!C37,1)</f>
        <v>0</v>
      </c>
      <c r="D28" s="148" t="str">
        <f>LEFT(Analyse!D37,1)</f>
        <v>0</v>
      </c>
      <c r="E28" s="148" t="str">
        <f>LEFT(Analyse!E37,1)</f>
        <v>3</v>
      </c>
      <c r="F28" s="148" t="str">
        <f>LEFT(Analyse!F37,1)</f>
        <v>0</v>
      </c>
      <c r="G28" s="148" t="str">
        <f>LEFT(Analyse!G37,1)</f>
        <v>0</v>
      </c>
    </row>
    <row r="29" spans="1:7" x14ac:dyDescent="0.3">
      <c r="A29" s="125" t="str">
        <f>Analyse!A38</f>
        <v>Steuerrückstellungen</v>
      </c>
      <c r="B29" s="148" t="str">
        <f>LEFT(Analyse!B38,1)</f>
        <v>0</v>
      </c>
      <c r="C29" s="148" t="str">
        <f>LEFT(Analyse!C38,1)</f>
        <v>0</v>
      </c>
      <c r="D29" s="148" t="str">
        <f>LEFT(Analyse!D38,1)</f>
        <v>0</v>
      </c>
      <c r="E29" s="148" t="str">
        <f>LEFT(Analyse!E38,1)</f>
        <v>0</v>
      </c>
      <c r="F29" s="148" t="str">
        <f>LEFT(Analyse!F38,1)</f>
        <v>0</v>
      </c>
      <c r="G29" s="148" t="str">
        <f>LEFT(Analyse!G38,1)</f>
        <v>0</v>
      </c>
    </row>
    <row r="30" spans="1:7" x14ac:dyDescent="0.3">
      <c r="A30" s="125" t="str">
        <f>Analyse!A39</f>
        <v>Übrige oper. Rückstellungen</v>
      </c>
      <c r="B30" s="148" t="str">
        <f>LEFT(Analyse!B39,1)</f>
        <v>1</v>
      </c>
      <c r="C30" s="148" t="str">
        <f>LEFT(Analyse!C39,1)</f>
        <v>8</v>
      </c>
      <c r="D30" s="148" t="str">
        <f>LEFT(Analyse!D39,1)</f>
        <v>0</v>
      </c>
      <c r="E30" s="148" t="str">
        <f>LEFT(Analyse!E39,1)</f>
        <v>0</v>
      </c>
      <c r="F30" s="148" t="str">
        <f>LEFT(Analyse!F39,1)</f>
        <v>0</v>
      </c>
      <c r="G30" s="148" t="str">
        <f>LEFT(Analyse!G39,1)</f>
        <v>0</v>
      </c>
    </row>
    <row r="31" spans="1:7" x14ac:dyDescent="0.3">
      <c r="A31" s="125" t="str">
        <f>Analyse!A40</f>
        <v>Stille Reserven langfristige Verbindlichkeiten</v>
      </c>
      <c r="B31" s="148" t="str">
        <f>LEFT(Analyse!B40,1)</f>
        <v>0</v>
      </c>
      <c r="C31" s="148" t="str">
        <f>LEFT(Analyse!C40,1)</f>
        <v>0</v>
      </c>
      <c r="D31" s="148" t="str">
        <f>LEFT(Analyse!D40,1)</f>
        <v>0</v>
      </c>
      <c r="E31" s="148" t="str">
        <f>LEFT(Analyse!E40,1)</f>
        <v>0</v>
      </c>
      <c r="F31" s="148" t="str">
        <f>LEFT(Analyse!F40,1)</f>
        <v>0</v>
      </c>
      <c r="G31" s="148" t="str">
        <f>LEFT(Analyse!G40,1)</f>
        <v>0</v>
      </c>
    </row>
    <row r="32" spans="1:7" x14ac:dyDescent="0.3">
      <c r="A32" s="125" t="str">
        <f>Analyse!A41</f>
        <v>latente Steuern</v>
      </c>
      <c r="B32" s="148" t="str">
        <f>LEFT(Analyse!B41,1)</f>
        <v>3</v>
      </c>
      <c r="C32" s="148" t="str">
        <f>LEFT(Analyse!C41,1)</f>
        <v>3</v>
      </c>
      <c r="D32" s="148" t="str">
        <f>LEFT(Analyse!D41,1)</f>
        <v>3</v>
      </c>
      <c r="E32" s="148" t="str">
        <f>LEFT(Analyse!E41,1)</f>
        <v>3</v>
      </c>
      <c r="F32" s="148" t="str">
        <f>LEFT(Analyse!F41,1)</f>
        <v>2</v>
      </c>
      <c r="G32" s="148" t="str">
        <f>LEFT(Analyse!G41,1)</f>
        <v>2</v>
      </c>
    </row>
    <row r="33" spans="1:7" x14ac:dyDescent="0.3">
      <c r="A33" s="125" t="str">
        <f>Analyse!A43</f>
        <v>Verbindlichkeiten geg. Nahestehenden</v>
      </c>
      <c r="B33" s="148" t="str">
        <f>LEFT(Analyse!B43,1)</f>
        <v>4</v>
      </c>
      <c r="C33" s="148" t="str">
        <f>LEFT(Analyse!C43,1)</f>
        <v>5</v>
      </c>
      <c r="D33" s="148" t="str">
        <f>LEFT(Analyse!D43,1)</f>
        <v>5</v>
      </c>
      <c r="E33" s="148" t="str">
        <f>LEFT(Analyse!E43,1)</f>
        <v>2</v>
      </c>
      <c r="F33" s="148" t="str">
        <f>LEFT(Analyse!F43,1)</f>
        <v>2</v>
      </c>
      <c r="G33" s="148" t="str">
        <f>LEFT(Analyse!G43,1)</f>
        <v>2</v>
      </c>
    </row>
    <row r="34" spans="1:7" s="125" customFormat="1" x14ac:dyDescent="0.3">
      <c r="A34" s="125" t="str">
        <f>Analyse!A44</f>
        <v>Grundkapital</v>
      </c>
      <c r="B34" s="148" t="str">
        <f>LEFT(Analyse!B44,1)</f>
        <v>1</v>
      </c>
      <c r="C34" s="148" t="str">
        <f>LEFT(Analyse!C44,1)</f>
        <v>1</v>
      </c>
      <c r="D34" s="148" t="str">
        <f>LEFT(Analyse!D44,1)</f>
        <v>1</v>
      </c>
      <c r="E34" s="148" t="str">
        <f>LEFT(Analyse!E44,1)</f>
        <v>1</v>
      </c>
      <c r="F34" s="148" t="str">
        <f>LEFT(Analyse!F44,1)</f>
        <v>1</v>
      </c>
      <c r="G34" s="148" t="str">
        <f>LEFT(Analyse!G44,1)</f>
        <v>1</v>
      </c>
    </row>
    <row r="35" spans="1:7" s="125" customFormat="1" x14ac:dyDescent="0.3">
      <c r="A35" s="125" t="str">
        <f>Analyse!A45</f>
        <v>Eigene Anteile</v>
      </c>
      <c r="B35" s="148" t="str">
        <f>LEFT(Analyse!B45,1)</f>
        <v>0</v>
      </c>
      <c r="C35" s="148" t="str">
        <f>LEFT(Analyse!C45,1)</f>
        <v>0</v>
      </c>
      <c r="D35" s="148" t="str">
        <f>LEFT(Analyse!D45,1)</f>
        <v>0</v>
      </c>
      <c r="E35" s="148" t="str">
        <f>LEFT(Analyse!E45,1)</f>
        <v>0</v>
      </c>
      <c r="F35" s="148" t="str">
        <f>LEFT(Analyse!F45,1)</f>
        <v>0</v>
      </c>
      <c r="G35" s="148" t="str">
        <f>LEFT(Analyse!G45,1)</f>
        <v>0</v>
      </c>
    </row>
    <row r="36" spans="1:7" s="125" customFormat="1" x14ac:dyDescent="0.3">
      <c r="A36" s="125" t="str">
        <f>Analyse!A46</f>
        <v>Kapitalreserven</v>
      </c>
      <c r="B36" s="148" t="str">
        <f>LEFT(Analyse!B46,1)</f>
        <v>0</v>
      </c>
      <c r="C36" s="148" t="str">
        <f>LEFT(Analyse!C46,1)</f>
        <v>0</v>
      </c>
      <c r="D36" s="148" t="str">
        <f>LEFT(Analyse!D46,1)</f>
        <v>0</v>
      </c>
      <c r="E36" s="148" t="str">
        <f>LEFT(Analyse!E46,1)</f>
        <v>0</v>
      </c>
      <c r="F36" s="148" t="str">
        <f>LEFT(Analyse!F46,1)</f>
        <v>0</v>
      </c>
      <c r="G36" s="148" t="str">
        <f>LEFT(Analyse!G46,1)</f>
        <v>0</v>
      </c>
    </row>
    <row r="37" spans="1:7" s="125" customFormat="1" x14ac:dyDescent="0.3">
      <c r="A37" s="125" t="str">
        <f>Analyse!A47</f>
        <v>Gewinnreserven</v>
      </c>
      <c r="B37" s="148" t="str">
        <f>LEFT(Analyse!B47,1)</f>
        <v>2</v>
      </c>
      <c r="C37" s="148" t="str">
        <f>LEFT(Analyse!C47,1)</f>
        <v>2</v>
      </c>
      <c r="D37" s="148" t="str">
        <f>LEFT(Analyse!D47,1)</f>
        <v>5</v>
      </c>
      <c r="E37" s="148" t="str">
        <f>LEFT(Analyse!E47,1)</f>
        <v>8</v>
      </c>
      <c r="F37" s="148" t="str">
        <f>LEFT(Analyse!F47,1)</f>
        <v>8</v>
      </c>
      <c r="G37" s="148" t="str">
        <f>LEFT(Analyse!G47,1)</f>
        <v>8</v>
      </c>
    </row>
    <row r="38" spans="1:7" s="125" customFormat="1" x14ac:dyDescent="0.3">
      <c r="A38" s="125" t="str">
        <f>Analyse!A48</f>
        <v>Gewinnvortrag</v>
      </c>
      <c r="B38" s="148" t="str">
        <f>LEFT(Analyse!B48,1)</f>
        <v>6</v>
      </c>
      <c r="C38" s="148" t="str">
        <f>LEFT(Analyse!C48,1)</f>
        <v>2</v>
      </c>
      <c r="D38" s="148" t="str">
        <f>LEFT(Analyse!D48,1)</f>
        <v>5</v>
      </c>
      <c r="E38" s="148" t="str">
        <f>LEFT(Analyse!E48,1)</f>
        <v>7</v>
      </c>
      <c r="F38" s="148" t="str">
        <f>LEFT(Analyse!F48,1)</f>
        <v>8</v>
      </c>
      <c r="G38" s="148" t="str">
        <f>LEFT(Analyse!G48,1)</f>
        <v>1</v>
      </c>
    </row>
    <row r="39" spans="1:7" s="125" customFormat="1" x14ac:dyDescent="0.3">
      <c r="A39" s="125" t="str">
        <f>Analyse!A49</f>
        <v>stille Reserven</v>
      </c>
      <c r="B39" s="148" t="str">
        <f>LEFT(Analyse!B49,1)</f>
        <v>4</v>
      </c>
      <c r="C39" s="148" t="str">
        <f>LEFT(Analyse!C49,1)</f>
        <v>4</v>
      </c>
      <c r="D39" s="148" t="str">
        <f>LEFT(Analyse!D49,1)</f>
        <v>4</v>
      </c>
      <c r="E39" s="148" t="str">
        <f>LEFT(Analyse!E49,1)</f>
        <v>4</v>
      </c>
      <c r="F39" s="148" t="str">
        <f>LEFT(Analyse!F49,1)</f>
        <v>3</v>
      </c>
      <c r="G39" s="148" t="str">
        <f>LEFT(Analyse!G49,1)</f>
        <v>3</v>
      </c>
    </row>
    <row r="40" spans="1:7" s="125" customFormat="1" x14ac:dyDescent="0.3">
      <c r="A40" s="125" t="str">
        <f>Analyse!A64</f>
        <v>Betriebserlöse</v>
      </c>
      <c r="B40" s="148" t="str">
        <f>LEFT(Analyse!B64,1)</f>
        <v/>
      </c>
      <c r="C40" s="148" t="str">
        <f>LEFT(Analyse!C64,1)</f>
        <v>4</v>
      </c>
      <c r="D40" s="148" t="str">
        <f>LEFT(Analyse!D64,1)</f>
        <v>4</v>
      </c>
      <c r="E40" s="148" t="str">
        <f>LEFT(Analyse!E64,1)</f>
        <v>4</v>
      </c>
      <c r="F40" s="148" t="str">
        <f>LEFT(Analyse!F64,1)</f>
        <v>4</v>
      </c>
      <c r="G40" s="148" t="str">
        <f>LEFT(Analyse!G64,1)</f>
        <v>5</v>
      </c>
    </row>
    <row r="41" spans="1:7" s="125" customFormat="1" x14ac:dyDescent="0.3">
      <c r="A41" s="125" t="str">
        <f>Analyse!A65</f>
        <v>Übrige Erlöse</v>
      </c>
      <c r="B41" s="148" t="str">
        <f>LEFT(Analyse!B65,1)</f>
        <v/>
      </c>
      <c r="C41" s="148" t="str">
        <f>LEFT(Analyse!C65,1)</f>
        <v>0</v>
      </c>
      <c r="D41" s="148" t="str">
        <f>LEFT(Analyse!D65,1)</f>
        <v>0</v>
      </c>
      <c r="E41" s="148" t="str">
        <f>LEFT(Analyse!E65,1)</f>
        <v>0</v>
      </c>
      <c r="F41" s="148" t="str">
        <f>LEFT(Analyse!F65,1)</f>
        <v>0</v>
      </c>
      <c r="G41" s="148" t="str">
        <f>LEFT(Analyse!G65,1)</f>
        <v>0</v>
      </c>
    </row>
    <row r="42" spans="1:7" s="125" customFormat="1" x14ac:dyDescent="0.3">
      <c r="A42" s="125" t="str">
        <f>Analyse!A66</f>
        <v>Bestandesänderungen / Forderungsverluste</v>
      </c>
      <c r="B42" s="148" t="str">
        <f>LEFT(Analyse!B66,1)</f>
        <v/>
      </c>
      <c r="C42" s="148" t="str">
        <f>LEFT(Analyse!C66,1)</f>
        <v>0</v>
      </c>
      <c r="D42" s="148" t="str">
        <f>LEFT(Analyse!D66,1)</f>
        <v>0</v>
      </c>
      <c r="E42" s="148" t="str">
        <f>LEFT(Analyse!E66,1)</f>
        <v>0</v>
      </c>
      <c r="F42" s="148" t="str">
        <f>LEFT(Analyse!F66,1)</f>
        <v>0</v>
      </c>
      <c r="G42" s="148" t="str">
        <f>LEFT(Analyse!G66,1)</f>
        <v>0</v>
      </c>
    </row>
    <row r="43" spans="1:7" s="125" customFormat="1" x14ac:dyDescent="0.3">
      <c r="A43" s="125" t="str">
        <f>Analyse!A67</f>
        <v>Erfolgskorrektur durch Veränderung stille Reserven vor Bruttoerfolg</v>
      </c>
      <c r="B43" s="148" t="str">
        <f>LEFT(Analyse!B67,1)</f>
        <v/>
      </c>
      <c r="C43" s="148" t="str">
        <f>LEFT(Analyse!C67,1)</f>
        <v>-</v>
      </c>
      <c r="D43" s="148" t="str">
        <f>LEFT(Analyse!D67,1)</f>
        <v>-</v>
      </c>
      <c r="E43" s="148" t="str">
        <f>LEFT(Analyse!E67,1)</f>
        <v>-</v>
      </c>
      <c r="F43" s="148" t="str">
        <f>LEFT(Analyse!F67,1)</f>
        <v>-</v>
      </c>
      <c r="G43" s="148" t="str">
        <f>LEFT(Analyse!G67,1)</f>
        <v>0</v>
      </c>
    </row>
    <row r="44" spans="1:7" s="125" customFormat="1" x14ac:dyDescent="0.3">
      <c r="A44" s="125" t="str">
        <f>Analyse!A69</f>
        <v>Fremde Leistungen</v>
      </c>
      <c r="B44" s="148" t="str">
        <f>LEFT(Analyse!B69,1)</f>
        <v/>
      </c>
      <c r="C44" s="148" t="str">
        <f>LEFT(Analyse!C69,1)</f>
        <v>0</v>
      </c>
      <c r="D44" s="148" t="str">
        <f>LEFT(Analyse!D69,1)</f>
        <v>0</v>
      </c>
      <c r="E44" s="148" t="str">
        <f>LEFT(Analyse!E69,1)</f>
        <v>0</v>
      </c>
      <c r="F44" s="148" t="str">
        <f>LEFT(Analyse!F69,1)</f>
        <v>0</v>
      </c>
      <c r="G44" s="148" t="str">
        <f>LEFT(Analyse!G69,1)</f>
        <v>0</v>
      </c>
    </row>
    <row r="45" spans="1:7" s="125" customFormat="1" x14ac:dyDescent="0.3">
      <c r="A45" s="125" t="str">
        <f>Analyse!A70</f>
        <v>Materialaufwand</v>
      </c>
      <c r="B45" s="148" t="str">
        <f>LEFT(Analyse!B70,1)</f>
        <v/>
      </c>
      <c r="C45" s="148" t="str">
        <f>LEFT(Analyse!C70,1)</f>
        <v>-</v>
      </c>
      <c r="D45" s="148" t="str">
        <f>LEFT(Analyse!D70,1)</f>
        <v>-</v>
      </c>
      <c r="E45" s="148" t="str">
        <f>LEFT(Analyse!E70,1)</f>
        <v>-</v>
      </c>
      <c r="F45" s="148" t="str">
        <f>LEFT(Analyse!F70,1)</f>
        <v>-</v>
      </c>
      <c r="G45" s="148" t="str">
        <f>LEFT(Analyse!G70,1)</f>
        <v>-</v>
      </c>
    </row>
    <row r="46" spans="1:7" s="125" customFormat="1" x14ac:dyDescent="0.3">
      <c r="A46" s="125" t="str">
        <f>Analyse!A72</f>
        <v>Personalaufwand</v>
      </c>
      <c r="B46" s="148" t="str">
        <f>LEFT(Analyse!B72,1)</f>
        <v/>
      </c>
      <c r="C46" s="148" t="str">
        <f>LEFT(Analyse!C72,1)</f>
        <v>-</v>
      </c>
      <c r="D46" s="148" t="str">
        <f>LEFT(Analyse!D72,1)</f>
        <v>-</v>
      </c>
      <c r="E46" s="148" t="str">
        <f>LEFT(Analyse!E72,1)</f>
        <v>-</v>
      </c>
      <c r="F46" s="148" t="str">
        <f>LEFT(Analyse!F72,1)</f>
        <v>-</v>
      </c>
      <c r="G46" s="148" t="str">
        <f>LEFT(Analyse!G72,1)</f>
        <v>-</v>
      </c>
    </row>
    <row r="47" spans="1:7" s="125" customFormat="1" x14ac:dyDescent="0.3">
      <c r="A47" s="125" t="str">
        <f>Analyse!A73</f>
        <v>Raumaufwand</v>
      </c>
      <c r="B47" s="148" t="str">
        <f>LEFT(Analyse!B73,1)</f>
        <v/>
      </c>
      <c r="C47" s="148" t="str">
        <f>LEFT(Analyse!C73,1)</f>
        <v>-</v>
      </c>
      <c r="D47" s="148" t="str">
        <f>LEFT(Analyse!D73,1)</f>
        <v>-</v>
      </c>
      <c r="E47" s="148" t="str">
        <f>LEFT(Analyse!E73,1)</f>
        <v>-</v>
      </c>
      <c r="F47" s="148" t="str">
        <f>LEFT(Analyse!F73,1)</f>
        <v>-</v>
      </c>
      <c r="G47" s="148" t="str">
        <f>LEFT(Analyse!G73,1)</f>
        <v>-</v>
      </c>
    </row>
    <row r="48" spans="1:7" s="125" customFormat="1" x14ac:dyDescent="0.3">
      <c r="A48" s="125" t="str">
        <f>Analyse!A74</f>
        <v>Betriebsaufwand</v>
      </c>
      <c r="B48" s="148" t="str">
        <f>LEFT(Analyse!B74,1)</f>
        <v/>
      </c>
      <c r="C48" s="148" t="str">
        <f>LEFT(Analyse!C74,1)</f>
        <v>-</v>
      </c>
      <c r="D48" s="148" t="str">
        <f>LEFT(Analyse!D74,1)</f>
        <v>-</v>
      </c>
      <c r="E48" s="148" t="str">
        <f>LEFT(Analyse!E74,1)</f>
        <v>-</v>
      </c>
      <c r="F48" s="148" t="str">
        <f>LEFT(Analyse!F74,1)</f>
        <v>-</v>
      </c>
      <c r="G48" s="148" t="str">
        <f>LEFT(Analyse!G74,1)</f>
        <v>-</v>
      </c>
    </row>
    <row r="49" spans="1:7" s="125" customFormat="1" x14ac:dyDescent="0.3">
      <c r="A49" s="125" t="str">
        <f>Analyse!A75</f>
        <v>Verwaltungsaufwand</v>
      </c>
      <c r="B49" s="148" t="str">
        <f>LEFT(Analyse!B75,1)</f>
        <v/>
      </c>
      <c r="C49" s="148" t="str">
        <f>LEFT(Analyse!C75,1)</f>
        <v>-</v>
      </c>
      <c r="D49" s="148" t="str">
        <f>LEFT(Analyse!D75,1)</f>
        <v>-</v>
      </c>
      <c r="E49" s="148" t="str">
        <f>LEFT(Analyse!E75,1)</f>
        <v>-</v>
      </c>
      <c r="F49" s="148" t="str">
        <f>LEFT(Analyse!F75,1)</f>
        <v>-</v>
      </c>
      <c r="G49" s="148" t="str">
        <f>LEFT(Analyse!G75,1)</f>
        <v>-</v>
      </c>
    </row>
    <row r="50" spans="1:7" s="125" customFormat="1" x14ac:dyDescent="0.3">
      <c r="A50" s="125" t="str">
        <f>Analyse!A76</f>
        <v>Liegenschaftenerfolg</v>
      </c>
      <c r="B50" s="148" t="str">
        <f>LEFT(Analyse!B76,1)</f>
        <v/>
      </c>
      <c r="C50" s="148" t="str">
        <f>LEFT(Analyse!C76,1)</f>
        <v>0</v>
      </c>
      <c r="D50" s="148" t="str">
        <f>LEFT(Analyse!D76,1)</f>
        <v>0</v>
      </c>
      <c r="E50" s="148" t="str">
        <f>LEFT(Analyse!E76,1)</f>
        <v>0</v>
      </c>
      <c r="F50" s="148" t="str">
        <f>LEFT(Analyse!F76,1)</f>
        <v>0</v>
      </c>
      <c r="G50" s="148" t="str">
        <f>LEFT(Analyse!G76,1)</f>
        <v>0</v>
      </c>
    </row>
    <row r="51" spans="1:7" s="125" customFormat="1" x14ac:dyDescent="0.3">
      <c r="A51" s="125" t="str">
        <f>Analyse!A77</f>
        <v>Erfolgskorrektur durch Veränderung stille Reserven vor EBITDA</v>
      </c>
      <c r="B51" s="148" t="str">
        <f>LEFT(Analyse!B77,1)</f>
        <v/>
      </c>
      <c r="C51" s="148" t="str">
        <f>LEFT(Analyse!C77,1)</f>
        <v>-</v>
      </c>
      <c r="D51" s="148" t="str">
        <f>LEFT(Analyse!D77,1)</f>
        <v>-</v>
      </c>
      <c r="E51" s="148" t="str">
        <f>LEFT(Analyse!E77,1)</f>
        <v>4</v>
      </c>
      <c r="F51" s="148" t="str">
        <f>LEFT(Analyse!F77,1)</f>
        <v>5</v>
      </c>
      <c r="G51" s="148" t="str">
        <f>LEFT(Analyse!G77,1)</f>
        <v>0</v>
      </c>
    </row>
    <row r="52" spans="1:7" s="125" customFormat="1" x14ac:dyDescent="0.3">
      <c r="A52" s="125" t="str">
        <f>Analyse!A78</f>
        <v>Erfolgskorrektur durch verdeckte Gewinnausschüttung</v>
      </c>
      <c r="B52" s="148" t="str">
        <f>LEFT(Analyse!B78,1)</f>
        <v/>
      </c>
      <c r="C52" s="148" t="str">
        <f>LEFT(Analyse!C78,1)</f>
        <v>0</v>
      </c>
      <c r="D52" s="148" t="str">
        <f>LEFT(Analyse!D78,1)</f>
        <v>0</v>
      </c>
      <c r="E52" s="148" t="str">
        <f>LEFT(Analyse!E78,1)</f>
        <v>0</v>
      </c>
      <c r="F52" s="148" t="str">
        <f>LEFT(Analyse!F78,1)</f>
        <v>0</v>
      </c>
      <c r="G52" s="148" t="str">
        <f>LEFT(Analyse!G78,1)</f>
        <v>0</v>
      </c>
    </row>
    <row r="53" spans="1:7" s="125" customFormat="1" x14ac:dyDescent="0.3">
      <c r="A53" s="125" t="str">
        <f>Analyse!A80</f>
        <v>Abschreibungen Mobile Sachanlagen</v>
      </c>
      <c r="B53" s="148" t="str">
        <f>LEFT(Analyse!B80,1)</f>
        <v/>
      </c>
      <c r="C53" s="148" t="str">
        <f>LEFT(Analyse!C80,1)</f>
        <v>-</v>
      </c>
      <c r="D53" s="148" t="str">
        <f>LEFT(Analyse!D80,1)</f>
        <v>-</v>
      </c>
      <c r="E53" s="148" t="str">
        <f>LEFT(Analyse!E80,1)</f>
        <v>-</v>
      </c>
      <c r="F53" s="148" t="str">
        <f>LEFT(Analyse!F80,1)</f>
        <v>-</v>
      </c>
      <c r="G53" s="148" t="str">
        <f>LEFT(Analyse!G80,1)</f>
        <v>-</v>
      </c>
    </row>
    <row r="54" spans="1:7" s="125" customFormat="1" x14ac:dyDescent="0.3">
      <c r="A54" s="125" t="str">
        <f>Analyse!A81</f>
        <v>Abschreibungen Anlagen in Leasing</v>
      </c>
      <c r="B54" s="148" t="str">
        <f>LEFT(Analyse!B81,1)</f>
        <v/>
      </c>
      <c r="C54" s="148" t="str">
        <f>LEFT(Analyse!C81,1)</f>
        <v>0</v>
      </c>
      <c r="D54" s="148" t="str">
        <f>LEFT(Analyse!D81,1)</f>
        <v>0</v>
      </c>
      <c r="E54" s="148" t="str">
        <f>LEFT(Analyse!E81,1)</f>
        <v>0</v>
      </c>
      <c r="F54" s="148" t="str">
        <f>LEFT(Analyse!F81,1)</f>
        <v>0</v>
      </c>
      <c r="G54" s="148" t="str">
        <f>LEFT(Analyse!G81,1)</f>
        <v>0</v>
      </c>
    </row>
    <row r="55" spans="1:7" s="125" customFormat="1" x14ac:dyDescent="0.3">
      <c r="A55" s="125" t="str">
        <f>Analyse!A82</f>
        <v>Abschreibungen Immobile Sachanlagen</v>
      </c>
      <c r="B55" s="148" t="str">
        <f>LEFT(Analyse!B82,1)</f>
        <v/>
      </c>
      <c r="C55" s="148" t="str">
        <f>LEFT(Analyse!C82,1)</f>
        <v>-</v>
      </c>
      <c r="D55" s="148" t="str">
        <f>LEFT(Analyse!D82,1)</f>
        <v>-</v>
      </c>
      <c r="E55" s="148" t="str">
        <f>LEFT(Analyse!E82,1)</f>
        <v>-</v>
      </c>
      <c r="F55" s="148" t="str">
        <f>LEFT(Analyse!F82,1)</f>
        <v>-</v>
      </c>
      <c r="G55" s="148" t="str">
        <f>LEFT(Analyse!G82,1)</f>
        <v>-</v>
      </c>
    </row>
    <row r="56" spans="1:7" s="125" customFormat="1" x14ac:dyDescent="0.3">
      <c r="A56" s="125" t="str">
        <f>Analyse!A83</f>
        <v>Abschreibungen Immaterielle Sachanlagen</v>
      </c>
      <c r="B56" s="148" t="str">
        <f>LEFT(Analyse!B83,1)</f>
        <v/>
      </c>
      <c r="C56" s="148" t="str">
        <f>LEFT(Analyse!C83,1)</f>
        <v>-</v>
      </c>
      <c r="D56" s="148" t="str">
        <f>LEFT(Analyse!D83,1)</f>
        <v>-</v>
      </c>
      <c r="E56" s="148" t="str">
        <f>LEFT(Analyse!E83,1)</f>
        <v>0</v>
      </c>
      <c r="F56" s="148" t="str">
        <f>LEFT(Analyse!F83,1)</f>
        <v>0</v>
      </c>
      <c r="G56" s="148" t="str">
        <f>LEFT(Analyse!G83,1)</f>
        <v>0</v>
      </c>
    </row>
    <row r="57" spans="1:7" s="125" customFormat="1" x14ac:dyDescent="0.3">
      <c r="A57" s="125" t="str">
        <f>Analyse!A84</f>
        <v>Abschreibungen Finanzielle Sachanlagen</v>
      </c>
      <c r="B57" s="148" t="str">
        <f>LEFT(Analyse!B84,1)</f>
        <v/>
      </c>
      <c r="C57" s="148" t="str">
        <f>LEFT(Analyse!C84,1)</f>
        <v>0</v>
      </c>
      <c r="D57" s="148" t="str">
        <f>LEFT(Analyse!D84,1)</f>
        <v>0</v>
      </c>
      <c r="E57" s="148" t="str">
        <f>LEFT(Analyse!E84,1)</f>
        <v>0</v>
      </c>
      <c r="F57" s="148" t="str">
        <f>LEFT(Analyse!F84,1)</f>
        <v>-</v>
      </c>
      <c r="G57" s="148" t="str">
        <f>LEFT(Analyse!G84,1)</f>
        <v>-</v>
      </c>
    </row>
    <row r="58" spans="1:7" s="125" customFormat="1" x14ac:dyDescent="0.3">
      <c r="A58" s="125" t="str">
        <f>Analyse!A85</f>
        <v>Abschreibungen Forderungen gegen. Nahestehenden</v>
      </c>
      <c r="B58" s="148" t="str">
        <f>LEFT(Analyse!B85,1)</f>
        <v/>
      </c>
      <c r="C58" s="148" t="str">
        <f>LEFT(Analyse!C85,1)</f>
        <v>0</v>
      </c>
      <c r="D58" s="148" t="str">
        <f>LEFT(Analyse!D85,1)</f>
        <v>0</v>
      </c>
      <c r="E58" s="148" t="str">
        <f>LEFT(Analyse!E85,1)</f>
        <v>0</v>
      </c>
      <c r="F58" s="148" t="str">
        <f>LEFT(Analyse!F85,1)</f>
        <v>0</v>
      </c>
      <c r="G58" s="148" t="str">
        <f>LEFT(Analyse!G85,1)</f>
        <v>0</v>
      </c>
    </row>
    <row r="59" spans="1:7" s="125" customFormat="1" x14ac:dyDescent="0.3">
      <c r="A59" s="125" t="str">
        <f>Analyse!A86</f>
        <v>Erfolgskorrektur durch Veränderung stille Reserven AV</v>
      </c>
      <c r="B59" s="148" t="str">
        <f>LEFT(Analyse!B86,1)</f>
        <v/>
      </c>
      <c r="C59" s="148" t="str">
        <f>LEFT(Analyse!C86,1)</f>
        <v>5</v>
      </c>
      <c r="D59" s="148" t="str">
        <f>LEFT(Analyse!D86,1)</f>
        <v>3</v>
      </c>
      <c r="E59" s="148" t="str">
        <f>LEFT(Analyse!E86,1)</f>
        <v>-</v>
      </c>
      <c r="F59" s="148" t="str">
        <f>LEFT(Analyse!F86,1)</f>
        <v>-</v>
      </c>
      <c r="G59" s="148" t="str">
        <f>LEFT(Analyse!G86,1)</f>
        <v>0</v>
      </c>
    </row>
    <row r="60" spans="1:7" s="125" customFormat="1" x14ac:dyDescent="0.3">
      <c r="A60" s="125" t="str">
        <f>Analyse!A88</f>
        <v>Ausserordentlicher Erfolg</v>
      </c>
      <c r="B60" s="148" t="str">
        <f>LEFT(Analyse!B88,1)</f>
        <v/>
      </c>
      <c r="C60" s="148" t="str">
        <f>LEFT(Analyse!C88,1)</f>
        <v>1</v>
      </c>
      <c r="D60" s="148" t="str">
        <f>LEFT(Analyse!D88,1)</f>
        <v>2</v>
      </c>
      <c r="E60" s="148" t="str">
        <f>LEFT(Analyse!E88,1)</f>
        <v>-</v>
      </c>
      <c r="F60" s="148" t="str">
        <f>LEFT(Analyse!F88,1)</f>
        <v>1</v>
      </c>
      <c r="G60" s="148" t="str">
        <f>LEFT(Analyse!G88,1)</f>
        <v>1</v>
      </c>
    </row>
    <row r="61" spans="1:7" s="125" customFormat="1" x14ac:dyDescent="0.3">
      <c r="A61" s="125" t="str">
        <f>Analyse!A90</f>
        <v>Finanzerfolg</v>
      </c>
      <c r="B61" s="148" t="str">
        <f>LEFT(Analyse!B90,1)</f>
        <v/>
      </c>
      <c r="C61" s="148" t="str">
        <f>LEFT(Analyse!C90,1)</f>
        <v>-</v>
      </c>
      <c r="D61" s="148" t="str">
        <f>LEFT(Analyse!D90,1)</f>
        <v>-</v>
      </c>
      <c r="E61" s="148" t="str">
        <f>LEFT(Analyse!E90,1)</f>
        <v>-</v>
      </c>
      <c r="F61" s="148" t="str">
        <f>LEFT(Analyse!F90,1)</f>
        <v>-</v>
      </c>
      <c r="G61" s="148" t="str">
        <f>LEFT(Analyse!G90,1)</f>
        <v>-</v>
      </c>
    </row>
    <row r="62" spans="1:7" s="125" customFormat="1" x14ac:dyDescent="0.3">
      <c r="A62" s="125" t="str">
        <f>Analyse!A92</f>
        <v>Steueraufwand</v>
      </c>
      <c r="B62" s="148" t="str">
        <f>LEFT(Analyse!B92,1)</f>
        <v/>
      </c>
      <c r="C62" s="148" t="str">
        <f>LEFT(Analyse!C92,1)</f>
        <v>-</v>
      </c>
      <c r="D62" s="148" t="str">
        <f>LEFT(Analyse!D92,1)</f>
        <v>-</v>
      </c>
      <c r="E62" s="148" t="str">
        <f>LEFT(Analyse!E92,1)</f>
        <v>-</v>
      </c>
      <c r="F62" s="148" t="str">
        <f>LEFT(Analyse!F92,1)</f>
        <v>-</v>
      </c>
      <c r="G62" s="148" t="str">
        <f>LEFT(Analyse!G92,1)</f>
        <v>-</v>
      </c>
    </row>
    <row r="63" spans="1:7" s="125" customFormat="1" x14ac:dyDescent="0.3">
      <c r="A63" s="125" t="str">
        <f>Analyse!A93</f>
        <v>Steueraufwand auf Veränderung stille Reserven</v>
      </c>
      <c r="B63" s="148" t="str">
        <f>LEFT(Analyse!B93,1)</f>
        <v/>
      </c>
      <c r="C63" s="148" t="str">
        <f>LEFT(Analyse!C93,1)</f>
        <v>-</v>
      </c>
      <c r="D63" s="148" t="str">
        <f>LEFT(Analyse!D93,1)</f>
        <v>-</v>
      </c>
      <c r="E63" s="148" t="str">
        <f>LEFT(Analyse!E93,1)</f>
        <v>8</v>
      </c>
      <c r="F63" s="148" t="str">
        <f>LEFT(Analyse!F93,1)</f>
        <v>1</v>
      </c>
      <c r="G63" s="148" t="str">
        <f>LEFT(Analyse!G93,1)</f>
        <v>0</v>
      </c>
    </row>
    <row r="64" spans="1:7" s="125" customFormat="1" x14ac:dyDescent="0.3">
      <c r="A64" s="125" t="str">
        <f>Analyse!A94</f>
        <v>Jahresgewinn/-verlust intern</v>
      </c>
      <c r="B64" s="148" t="str">
        <f>LEFT(Analyse!B94,1)</f>
        <v/>
      </c>
      <c r="C64" s="148" t="str">
        <f>LEFT(Analyse!C94,1)</f>
        <v>3</v>
      </c>
      <c r="D64" s="148" t="str">
        <f>LEFT(Analyse!D94,1)</f>
        <v>5</v>
      </c>
      <c r="E64" s="148" t="str">
        <f>LEFT(Analyse!E94,1)</f>
        <v>3</v>
      </c>
      <c r="F64" s="148" t="str">
        <f>LEFT(Analyse!F94,1)</f>
        <v>2</v>
      </c>
      <c r="G64" s="148" t="str">
        <f>LEFT(Analyse!G94,1)</f>
        <v>4</v>
      </c>
    </row>
  </sheetData>
  <mergeCells count="1">
    <mergeCell ref="A1:G1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Korrekturen</vt:lpstr>
      <vt:lpstr>Analyse</vt:lpstr>
      <vt:lpstr>ISO-Kapitalrendite</vt:lpstr>
      <vt:lpstr>Benford</vt:lpstr>
      <vt:lpstr>Analyse!Druckbereich</vt:lpstr>
      <vt:lpstr>Analyse!Drucktitel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2020-11-11T08:46:59Z</dcterms:modified>
</cp:coreProperties>
</file>